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tabRatio="599" firstSheet="2" activeTab="7"/>
  </bookViews>
  <sheets>
    <sheet name="eszköz (12)" sheetId="1" r:id="rId1"/>
    <sheet name="eszköz (22)" sheetId="2" r:id="rId2"/>
    <sheet name="forrás (3)" sheetId="3" r:id="rId3"/>
    <sheet name="forrás (4)" sheetId="4" r:id="rId4"/>
    <sheet name="Beredm (5)" sheetId="5" r:id="rId5"/>
    <sheet name="Beredm (6)" sheetId="6" r:id="rId6"/>
    <sheet name="Aeredm (4)" sheetId="7" r:id="rId7"/>
    <sheet name="Aeredm (5)" sheetId="8" r:id="rId8"/>
  </sheets>
  <definedNames/>
  <calcPr fullCalcOnLoad="1"/>
</workbook>
</file>

<file path=xl/sharedStrings.xml><?xml version="1.0" encoding="utf-8"?>
<sst xmlns="http://schemas.openxmlformats.org/spreadsheetml/2006/main" count="625" uniqueCount="345">
  <si>
    <t>Mór és Környéke ÁFÉSZ</t>
  </si>
  <si>
    <t>Forgalmi költség eljárással készített eredménykimutatás</t>
  </si>
  <si>
    <t>"A" változat</t>
  </si>
  <si>
    <t>adatok E Ft-ban</t>
  </si>
  <si>
    <t>Tétel-</t>
  </si>
  <si>
    <t xml:space="preserve"> Előző év(ek)</t>
  </si>
  <si>
    <t>szám</t>
  </si>
  <si>
    <t>A tétel megnevezése</t>
  </si>
  <si>
    <t>12. 31.</t>
  </si>
  <si>
    <t>módosításai</t>
  </si>
  <si>
    <t>1997.                                              I. negyedév</t>
  </si>
  <si>
    <t>1997.</t>
  </si>
  <si>
    <t>a.</t>
  </si>
  <si>
    <t>b.</t>
  </si>
  <si>
    <t>c.</t>
  </si>
  <si>
    <t>d.</t>
  </si>
  <si>
    <t>e.</t>
  </si>
  <si>
    <t xml:space="preserve">13. </t>
  </si>
  <si>
    <t>Kapott (járó) osztalék és részesedés</t>
  </si>
  <si>
    <t>23.</t>
  </si>
  <si>
    <t xml:space="preserve">     13. sorból: kapcsolt vállalkozástól kapott</t>
  </si>
  <si>
    <t>24.</t>
  </si>
  <si>
    <t>14.</t>
  </si>
  <si>
    <t>Részesedések értékesítésének árfolyamnyeresége</t>
  </si>
  <si>
    <t>25.</t>
  </si>
  <si>
    <t xml:space="preserve">     14. sorból: kapcsolt vállalkozástól kapott</t>
  </si>
  <si>
    <t>26.</t>
  </si>
  <si>
    <t>15.</t>
  </si>
  <si>
    <t>Befektetett pénzügyi eszközök kamatai és árf.ny.</t>
  </si>
  <si>
    <t>27.</t>
  </si>
  <si>
    <t xml:space="preserve">     15. sorból: kapcsolt vállalkozástól kapott</t>
  </si>
  <si>
    <t>28.</t>
  </si>
  <si>
    <t>16.</t>
  </si>
  <si>
    <t>Egyéb kapott (járó) kamat és kamatjellegű bev.</t>
  </si>
  <si>
    <t>29.</t>
  </si>
  <si>
    <t xml:space="preserve">      16. sorból: kapcsolt vállalkozástól kapott</t>
  </si>
  <si>
    <t>30.</t>
  </si>
  <si>
    <t>17.</t>
  </si>
  <si>
    <t>Pénzügyi műveletek egyéb bevételei</t>
  </si>
  <si>
    <t>31.</t>
  </si>
  <si>
    <t>VIII.</t>
  </si>
  <si>
    <r>
      <t>Pénzügyi műv. bevételei</t>
    </r>
    <r>
      <rPr>
        <sz val="11"/>
        <rFont val="Times New Roman CE"/>
        <family val="1"/>
      </rPr>
      <t xml:space="preserve">  (13.+14.+15.+16.+17.)</t>
    </r>
  </si>
  <si>
    <t>32.</t>
  </si>
  <si>
    <t>18.</t>
  </si>
  <si>
    <t>Befektetett pénzügyi eszközök árfolyamveszt.</t>
  </si>
  <si>
    <t>33.</t>
  </si>
  <si>
    <t xml:space="preserve">     18. sorból: kapcsolt vállalkozásnak adott</t>
  </si>
  <si>
    <t>34.</t>
  </si>
  <si>
    <t>19.</t>
  </si>
  <si>
    <t>Fizetendő kamatok és kamatjellegű ráfordítás</t>
  </si>
  <si>
    <t>35.</t>
  </si>
  <si>
    <t xml:space="preserve">     19. sorból kapcsolt vállalkozásnak adott</t>
  </si>
  <si>
    <t>36.</t>
  </si>
  <si>
    <t>20.</t>
  </si>
  <si>
    <t>Részesedések, értékpapírok, bankbetét. értékveszt</t>
  </si>
  <si>
    <t>37.</t>
  </si>
  <si>
    <t>21.</t>
  </si>
  <si>
    <t>Pénzügyi műveletek egyéb ráfordításai</t>
  </si>
  <si>
    <t>38.</t>
  </si>
  <si>
    <t xml:space="preserve">IX.  </t>
  </si>
  <si>
    <r>
      <t>Pénzügyi műv. ráfordításai</t>
    </r>
    <r>
      <rPr>
        <sz val="11"/>
        <rFont val="Times New Roman CE"/>
        <family val="1"/>
      </rPr>
      <t xml:space="preserve"> (18.+19.+20.+21.)</t>
    </r>
  </si>
  <si>
    <t>39.</t>
  </si>
  <si>
    <t>B.</t>
  </si>
  <si>
    <r>
      <t>PÉNZÜGYI MŰV. EREDM.</t>
    </r>
    <r>
      <rPr>
        <sz val="11"/>
        <rFont val="Times New Roman CE"/>
        <family val="1"/>
      </rPr>
      <t xml:space="preserve"> (VIII.-IX.)</t>
    </r>
  </si>
  <si>
    <t>40.</t>
  </si>
  <si>
    <t xml:space="preserve">C. </t>
  </si>
  <si>
    <r>
      <t>SZOKÁSOS VÁLLALK. ER.</t>
    </r>
    <r>
      <rPr>
        <sz val="11"/>
        <rFont val="Times New Roman CE"/>
        <family val="1"/>
      </rPr>
      <t>(±A.±B.)</t>
    </r>
  </si>
  <si>
    <t>41.</t>
  </si>
  <si>
    <t xml:space="preserve">X. </t>
  </si>
  <si>
    <t>Rendkívüli bevételek</t>
  </si>
  <si>
    <t>42.</t>
  </si>
  <si>
    <t xml:space="preserve">XI. </t>
  </si>
  <si>
    <t>Rendkívüli ráfordítások</t>
  </si>
  <si>
    <t>43.</t>
  </si>
  <si>
    <t xml:space="preserve">D. </t>
  </si>
  <si>
    <r>
      <t>RENDKÍVÜLI EREDMÉNY</t>
    </r>
    <r>
      <rPr>
        <sz val="11"/>
        <rFont val="Times New Roman CE"/>
        <family val="1"/>
      </rPr>
      <t xml:space="preserve"> (X.-XI.)</t>
    </r>
  </si>
  <si>
    <t>44.</t>
  </si>
  <si>
    <t xml:space="preserve">E. </t>
  </si>
  <si>
    <r>
      <t xml:space="preserve">ADÓZÁS ELŐTTI EREDM. </t>
    </r>
    <r>
      <rPr>
        <sz val="11"/>
        <rFont val="Times New Roman CE"/>
        <family val="1"/>
      </rPr>
      <t>(±C.±D.)</t>
    </r>
  </si>
  <si>
    <t>45.</t>
  </si>
  <si>
    <t>XII.</t>
  </si>
  <si>
    <t xml:space="preserve"> Adófizetési kötelezettség  </t>
  </si>
  <si>
    <t>46.</t>
  </si>
  <si>
    <t xml:space="preserve">F. </t>
  </si>
  <si>
    <r>
      <t xml:space="preserve">ADÓZOTT EREDMÉNY </t>
    </r>
    <r>
      <rPr>
        <sz val="11"/>
        <rFont val="Times New Roman CE"/>
        <family val="1"/>
      </rPr>
      <t xml:space="preserve">(±E.-XIII.) </t>
    </r>
  </si>
  <si>
    <t>47.</t>
  </si>
  <si>
    <t xml:space="preserve">22. </t>
  </si>
  <si>
    <t xml:space="preserve">Eredm.tart. igénybevét. osztalékra, részes.re </t>
  </si>
  <si>
    <t>48.</t>
  </si>
  <si>
    <t xml:space="preserve">23. </t>
  </si>
  <si>
    <t xml:space="preserve">Fizetett (jóváhagyott) osztalék és részesedés </t>
  </si>
  <si>
    <t>49.</t>
  </si>
  <si>
    <t xml:space="preserve">G. </t>
  </si>
  <si>
    <r>
      <t xml:space="preserve">MÉRLEG SZER. EREDM. </t>
    </r>
    <r>
      <rPr>
        <sz val="11"/>
        <rFont val="Times New Roman CE"/>
        <family val="1"/>
      </rPr>
      <t xml:space="preserve">(±F.+22.-23.) </t>
    </r>
    <r>
      <rPr>
        <b/>
        <sz val="11"/>
        <rFont val="Times New Roman CE"/>
        <family val="1"/>
      </rPr>
      <t xml:space="preserve"> </t>
    </r>
  </si>
  <si>
    <t>50.</t>
  </si>
  <si>
    <t>P.H.</t>
  </si>
  <si>
    <t>----------------------------</t>
  </si>
  <si>
    <t>a vállalkozás vezetője</t>
  </si>
  <si>
    <t>(képviselője)</t>
  </si>
  <si>
    <t>MÉRLEG "A" változat Források (passzívák)</t>
  </si>
  <si>
    <t>Sor-</t>
  </si>
  <si>
    <t>71.</t>
  </si>
  <si>
    <r>
      <t xml:space="preserve"> I</t>
    </r>
    <r>
      <rPr>
        <sz val="11"/>
        <rFont val="Times New Roman CE"/>
        <family val="1"/>
      </rPr>
      <t>I. HOSSZÚ LEJÁRATÚ KÖTELEZETTSÉGEK          (72.-79. sorok)</t>
    </r>
  </si>
  <si>
    <t>72.</t>
  </si>
  <si>
    <t xml:space="preserve">      Hosszú lejáratra kapott kölcsönök</t>
  </si>
  <si>
    <t>73.</t>
  </si>
  <si>
    <t xml:space="preserve">      Átváltoztatható kötvények</t>
  </si>
  <si>
    <t>74.</t>
  </si>
  <si>
    <t xml:space="preserve">      Tartozások kötvény kibocsátásból</t>
  </si>
  <si>
    <t>75.</t>
  </si>
  <si>
    <t xml:space="preserve">      Beruházási és fejlesztési hitelek</t>
  </si>
  <si>
    <t>76.</t>
  </si>
  <si>
    <t xml:space="preserve">      Egyéb hosszú lejáratú hitelek</t>
  </si>
  <si>
    <t>77.</t>
  </si>
  <si>
    <t xml:space="preserve">      Tartós kötelezettségek kapcsolt vállalkozással szemben</t>
  </si>
  <si>
    <t>78.</t>
  </si>
  <si>
    <t xml:space="preserve">      Tartós kötelezettségek egyéb részesedési viszonyban levő                         vállalkozással szemben</t>
  </si>
  <si>
    <t>79.</t>
  </si>
  <si>
    <t xml:space="preserve">      Egyéb hosszú lejáratú kötelezettség</t>
  </si>
  <si>
    <t>80.</t>
  </si>
  <si>
    <t>III. RÖVID LEJÁRATÚ KÖTELEZETTSÉGEK              (81. és 83.-89. sorok)</t>
  </si>
  <si>
    <t>81.</t>
  </si>
  <si>
    <t xml:space="preserve">      Rövid lejáratú kölcsönök</t>
  </si>
  <si>
    <t>82.</t>
  </si>
  <si>
    <t xml:space="preserve">       81. sorból: az átváltoztatható kötvények</t>
  </si>
  <si>
    <t>83.</t>
  </si>
  <si>
    <t xml:space="preserve">       Rövid lejáratú hitelek</t>
  </si>
  <si>
    <t>84.</t>
  </si>
  <si>
    <t xml:space="preserve">       Vevőtől kapott előlegek</t>
  </si>
  <si>
    <t>85.</t>
  </si>
  <si>
    <t xml:space="preserve">       Kötelezettsége árúszállításból és szölgáltatásból (szállítók)</t>
  </si>
  <si>
    <t>86.</t>
  </si>
  <si>
    <t xml:space="preserve">       Váltótartozások</t>
  </si>
  <si>
    <t xml:space="preserve">       Rövid lejáratú kötelezettségek kapcsolt vállalkozással szemben   </t>
  </si>
  <si>
    <t>88.</t>
  </si>
  <si>
    <t xml:space="preserve">       Rövid lejáratú kötelezettségek egyéb részesedési viszonyban levő vállallkozással szemben</t>
  </si>
  <si>
    <t>89.</t>
  </si>
  <si>
    <t xml:space="preserve">       Egyéb rövid lejáratú kötelezettségek</t>
  </si>
  <si>
    <t>90.</t>
  </si>
  <si>
    <t>G. Passzív időbeli elhatárolások</t>
  </si>
  <si>
    <t>91.</t>
  </si>
  <si>
    <t xml:space="preserve">      Bevételek passzív időbeli elhatárolása</t>
  </si>
  <si>
    <t>92.</t>
  </si>
  <si>
    <t xml:space="preserve">      Költségek, ráfordítások passzív időbeli elhatárolása</t>
  </si>
  <si>
    <t>93.</t>
  </si>
  <si>
    <t xml:space="preserve">      Halasztott bevételek</t>
  </si>
  <si>
    <t xml:space="preserve">74. </t>
  </si>
  <si>
    <r>
      <t>FORRÁSOK (PASSZÍVÁK) ÖSSZESEN</t>
    </r>
    <r>
      <rPr>
        <sz val="11"/>
        <rFont val="Times New Roman CE"/>
        <family val="1"/>
      </rPr>
      <t xml:space="preserve"> (44.+54.+58.+73.)</t>
    </r>
  </si>
  <si>
    <t>53.</t>
  </si>
  <si>
    <r>
      <t xml:space="preserve"> D. Saját tőke</t>
    </r>
    <r>
      <rPr>
        <sz val="11"/>
        <rFont val="Times New Roman CE"/>
        <family val="1"/>
      </rPr>
      <t xml:space="preserve"> (54.+56.+57.+58.+59.+60.+61 . sor)</t>
    </r>
  </si>
  <si>
    <t>54.</t>
  </si>
  <si>
    <t xml:space="preserve"> I. JEGYZETT TŐKE</t>
  </si>
  <si>
    <t xml:space="preserve">  55.  </t>
  </si>
  <si>
    <t xml:space="preserve">   54. sorból:a) visszavásárolt tulajdonosi részesedés névértéken</t>
  </si>
  <si>
    <t xml:space="preserve"> 56. </t>
  </si>
  <si>
    <t>II JEGYZETT, DE MÉG BE NEM FIZETETT TŐKE (-)</t>
  </si>
  <si>
    <t>57.</t>
  </si>
  <si>
    <t>III. TŐKETARTALÉK</t>
  </si>
  <si>
    <t xml:space="preserve"> 58. </t>
  </si>
  <si>
    <t>IV. EREDMÉNYTARTALÉK</t>
  </si>
  <si>
    <t>59.</t>
  </si>
  <si>
    <t>V. LEKÖTÖTT TARTALÉK</t>
  </si>
  <si>
    <t>60.</t>
  </si>
  <si>
    <t>V.   ÉRTÉKELÉSI TARTALÉK</t>
  </si>
  <si>
    <t xml:space="preserve">61. </t>
  </si>
  <si>
    <t>VI. MÉRLEG SZERINTI EREDMÉNY</t>
  </si>
  <si>
    <t xml:space="preserve">62. </t>
  </si>
  <si>
    <r>
      <t>E. Céltartalék</t>
    </r>
    <r>
      <rPr>
        <sz val="11"/>
        <rFont val="Times New Roman CE"/>
        <family val="1"/>
      </rPr>
      <t xml:space="preserve"> (63. -65. sorok)</t>
    </r>
  </si>
  <si>
    <t xml:space="preserve">63. </t>
  </si>
  <si>
    <t xml:space="preserve">     Céltartalék a várható kötelezettségekre</t>
  </si>
  <si>
    <t xml:space="preserve">64. </t>
  </si>
  <si>
    <t xml:space="preserve">     Céltartalék jövőbeni költségekre</t>
  </si>
  <si>
    <t xml:space="preserve">65. </t>
  </si>
  <si>
    <t xml:space="preserve">     Egyéb céltartalék</t>
  </si>
  <si>
    <t>66.</t>
  </si>
  <si>
    <r>
      <t>F. Kötelezettségek</t>
    </r>
    <r>
      <rPr>
        <sz val="11"/>
        <rFont val="Times New Roman CE"/>
        <family val="1"/>
      </rPr>
      <t xml:space="preserve"> (67.+71.+80. sor)</t>
    </r>
  </si>
  <si>
    <t>67.</t>
  </si>
  <si>
    <t>I. HÁTRASOROLT KÖTELEZETTSÉGEK (68.-70. sorok)</t>
  </si>
  <si>
    <t>68.</t>
  </si>
  <si>
    <t>Hátrasorolt kötelezettségek kapcsolt vállalkozással szemben</t>
  </si>
  <si>
    <t>69.</t>
  </si>
  <si>
    <t>Hátrasorolt kötelezettségek egyéb részesedési viszonyban levő vállalkozással szemben</t>
  </si>
  <si>
    <t>70.</t>
  </si>
  <si>
    <t>Hátrasorolt kötelezettségek egyéb gazdálkodóval szemben</t>
  </si>
  <si>
    <t>MÉRLEG "A" változat Eszközök (Aktívák)</t>
  </si>
  <si>
    <t>a</t>
  </si>
  <si>
    <t>01.</t>
  </si>
  <si>
    <r>
      <t xml:space="preserve"> A. Befektetett eszközök</t>
    </r>
    <r>
      <rPr>
        <sz val="11"/>
        <rFont val="Times New Roman CE"/>
        <family val="1"/>
      </rPr>
      <t xml:space="preserve"> (02.+10.+18. sor)</t>
    </r>
  </si>
  <si>
    <t>02.</t>
  </si>
  <si>
    <t xml:space="preserve"> I.  IMMATERIÁLIS JAVAK (03-09. sor)</t>
  </si>
  <si>
    <t xml:space="preserve">03. </t>
  </si>
  <si>
    <t xml:space="preserve">     Alapítás -átszervezés aktivált értéke</t>
  </si>
  <si>
    <t xml:space="preserve">04. </t>
  </si>
  <si>
    <t xml:space="preserve">     Kisérleti fejlesztés aktivált értéke</t>
  </si>
  <si>
    <t xml:space="preserve">05. </t>
  </si>
  <si>
    <t xml:space="preserve">     Vagyoni értékű jogok</t>
  </si>
  <si>
    <t>06.</t>
  </si>
  <si>
    <t xml:space="preserve">     Szellemi termékek</t>
  </si>
  <si>
    <t>07.</t>
  </si>
  <si>
    <t xml:space="preserve">     Üzleti vagy cégérték</t>
  </si>
  <si>
    <t>08.</t>
  </si>
  <si>
    <t xml:space="preserve">     Immateriális javakra adott előlegek</t>
  </si>
  <si>
    <t xml:space="preserve">09. </t>
  </si>
  <si>
    <t xml:space="preserve">     Immateriális javak értékhelyesbítése</t>
  </si>
  <si>
    <t>10.</t>
  </si>
  <si>
    <t>II. TÁRGYI ESZKÖZÖK (10-17. sorok)</t>
  </si>
  <si>
    <t xml:space="preserve">11. </t>
  </si>
  <si>
    <t xml:space="preserve">     Ingatlanok és kapcsolódó vagyoni értékű jogok</t>
  </si>
  <si>
    <t xml:space="preserve">12. </t>
  </si>
  <si>
    <t xml:space="preserve">     Műszaki berendezések gépek, járművek</t>
  </si>
  <si>
    <t xml:space="preserve">     Egyéb berendezések, felszerelések, járm.</t>
  </si>
  <si>
    <t xml:space="preserve">     Tenyészállatok</t>
  </si>
  <si>
    <t xml:space="preserve">15. </t>
  </si>
  <si>
    <t xml:space="preserve">     Beruházások, fejújítások</t>
  </si>
  <si>
    <t xml:space="preserve">16. </t>
  </si>
  <si>
    <t xml:space="preserve">     Beruházásra adott előlegek</t>
  </si>
  <si>
    <t xml:space="preserve">17. </t>
  </si>
  <si>
    <t xml:space="preserve">     Tárgyi eszközök értékhelyesbítése</t>
  </si>
  <si>
    <t xml:space="preserve">18. </t>
  </si>
  <si>
    <t>III. BEFEKTETETT PÉNZÜ.ESZK. (19-25.sorok)</t>
  </si>
  <si>
    <t xml:space="preserve">19. </t>
  </si>
  <si>
    <t xml:space="preserve">20. </t>
  </si>
  <si>
    <t xml:space="preserve">     Tartósan adott kölcsön kapcsolt vállalkozásban</t>
  </si>
  <si>
    <t xml:space="preserve">     Egyéb tartós részesedés</t>
  </si>
  <si>
    <t>22.</t>
  </si>
  <si>
    <t xml:space="preserve">     Egyéb tartósan adott kölcsön</t>
  </si>
  <si>
    <t xml:space="preserve">     Tartós hitelviszonyt megtestesítő értékpapír</t>
  </si>
  <si>
    <t xml:space="preserve">25.  </t>
  </si>
  <si>
    <t xml:space="preserve">     Befektetett pénzügyi eszközök értékhelyesbítése</t>
  </si>
  <si>
    <t xml:space="preserve">26. </t>
  </si>
  <si>
    <r>
      <t xml:space="preserve">B. Forgó eszközök </t>
    </r>
    <r>
      <rPr>
        <sz val="11"/>
        <rFont val="Times New Roman CE"/>
        <family val="1"/>
      </rPr>
      <t>( 27.+34.+40.+45. sor)</t>
    </r>
  </si>
  <si>
    <t xml:space="preserve">27. </t>
  </si>
  <si>
    <t>I. KÉSZLETEK (28-33. sorok)</t>
  </si>
  <si>
    <t xml:space="preserve">28. </t>
  </si>
  <si>
    <t xml:space="preserve">29. </t>
  </si>
  <si>
    <t xml:space="preserve">30. </t>
  </si>
  <si>
    <t xml:space="preserve">32. </t>
  </si>
  <si>
    <t xml:space="preserve">33. </t>
  </si>
  <si>
    <t xml:space="preserve">34. </t>
  </si>
  <si>
    <t>II. KÖVETELÉSEK (35-39. sorok)</t>
  </si>
  <si>
    <t xml:space="preserve">35. </t>
  </si>
  <si>
    <t xml:space="preserve">36. </t>
  </si>
  <si>
    <t xml:space="preserve">37. </t>
  </si>
  <si>
    <t xml:space="preserve">    Követelések egyéb részesedési viszonyban lévő vállalkozással    szemben</t>
  </si>
  <si>
    <t xml:space="preserve">    Váltó követelések</t>
  </si>
  <si>
    <t xml:space="preserve">39. </t>
  </si>
  <si>
    <t xml:space="preserve">40. </t>
  </si>
  <si>
    <t>III. ÉRTÉKPAPÍROK (41-44. sorok)</t>
  </si>
  <si>
    <t xml:space="preserve"> IV. PÉNZESZKÖZÖK  (46.-47. sorok)</t>
  </si>
  <si>
    <t xml:space="preserve">46. </t>
  </si>
  <si>
    <t xml:space="preserve">47. </t>
  </si>
  <si>
    <t xml:space="preserve">48. </t>
  </si>
  <si>
    <t>C. Aktív időbeli elhatárolások</t>
  </si>
  <si>
    <t xml:space="preserve">    Bevételek aktív időbeli elhatárolása</t>
  </si>
  <si>
    <t xml:space="preserve">    Költségek, ráfordítások aktív időbeli elhatárolása</t>
  </si>
  <si>
    <t>51.</t>
  </si>
  <si>
    <t xml:space="preserve">    Halasztott ráfordítások</t>
  </si>
  <si>
    <t xml:space="preserve">52. </t>
  </si>
  <si>
    <t>Összköltség eljárással készített eredménykimutatás</t>
  </si>
  <si>
    <t>Részesedések, értékpapírok, bankbetét. értékvesztése</t>
  </si>
  <si>
    <t xml:space="preserve">Belföldi értékesítés nettó árbev. </t>
  </si>
  <si>
    <t xml:space="preserve">Exportértékesítés nettó árbevétele </t>
  </si>
  <si>
    <t>I.</t>
  </si>
  <si>
    <t xml:space="preserve">Értékesítés  nettó árbev. (01.+02.) </t>
  </si>
  <si>
    <t>03.</t>
  </si>
  <si>
    <t>Saját termelésű készletek állományváltozása</t>
  </si>
  <si>
    <t>04.</t>
  </si>
  <si>
    <t>Saját előállítású eszközök aktivált értéke</t>
  </si>
  <si>
    <t>05.</t>
  </si>
  <si>
    <t xml:space="preserve">II. </t>
  </si>
  <si>
    <t>Aktivált saját teljesítm.értéke (03. ±04. )</t>
  </si>
  <si>
    <t>III.</t>
  </si>
  <si>
    <t xml:space="preserve">Egyéb bevételek </t>
  </si>
  <si>
    <t xml:space="preserve">    III. sorból: visszaírt értékvesztés</t>
  </si>
  <si>
    <t xml:space="preserve">Anyagköltség </t>
  </si>
  <si>
    <t>09.</t>
  </si>
  <si>
    <t xml:space="preserve">06. </t>
  </si>
  <si>
    <t xml:space="preserve">Igénybe vett szolgáltatások értéke </t>
  </si>
  <si>
    <t xml:space="preserve">07. </t>
  </si>
  <si>
    <t>Egyéb szolgáltatások értéke</t>
  </si>
  <si>
    <t>11.</t>
  </si>
  <si>
    <t>Eladott áruk beszerzési értéke</t>
  </si>
  <si>
    <t>12.</t>
  </si>
  <si>
    <t xml:space="preserve">Eladott (közvetitett) szolgáltatások értéke </t>
  </si>
  <si>
    <t>13.</t>
  </si>
  <si>
    <t xml:space="preserve">IV. </t>
  </si>
  <si>
    <r>
      <t>Anyagjellegű ráfordítások</t>
    </r>
    <r>
      <rPr>
        <b/>
        <sz val="10"/>
        <rFont val="Times New Roman CE"/>
        <family val="1"/>
      </rPr>
      <t xml:space="preserve"> (05.+06.+07.+08.+09.)</t>
    </r>
  </si>
  <si>
    <t xml:space="preserve">10. </t>
  </si>
  <si>
    <t>Bérköltség</t>
  </si>
  <si>
    <t>Személyi jellegű egyéb kifizetések</t>
  </si>
  <si>
    <t>Bérjárulékok</t>
  </si>
  <si>
    <t>V.</t>
  </si>
  <si>
    <r>
      <t>Személyi jellegű ráfordítások</t>
    </r>
    <r>
      <rPr>
        <sz val="11"/>
        <rFont val="Times New Roman CE"/>
        <family val="1"/>
      </rPr>
      <t xml:space="preserve"> (10.+11.+12.)</t>
    </r>
  </si>
  <si>
    <t xml:space="preserve">VI. </t>
  </si>
  <si>
    <t xml:space="preserve">Értékcsökkenési leírás </t>
  </si>
  <si>
    <t xml:space="preserve">VII. </t>
  </si>
  <si>
    <t>Egyéb ráforditások</t>
  </si>
  <si>
    <t xml:space="preserve">     VII. sorból: értékvesztés</t>
  </si>
  <si>
    <t xml:space="preserve">A. </t>
  </si>
  <si>
    <r>
      <t xml:space="preserve">ÜZEMI (ÜZL.) TEVÉK. EREDM.              </t>
    </r>
    <r>
      <rPr>
        <sz val="11"/>
        <rFont val="Times New Roman CE"/>
        <family val="1"/>
      </rPr>
      <t xml:space="preserve">(I.+II.±III.-IV.-V.-VI.-VII.-VIII.) </t>
    </r>
  </si>
  <si>
    <t xml:space="preserve">01. </t>
  </si>
  <si>
    <t xml:space="preserve">02. </t>
  </si>
  <si>
    <t xml:space="preserve">I. </t>
  </si>
  <si>
    <t>Értékesítés elszámolt közvetlen önköltsége</t>
  </si>
  <si>
    <t>Eladott (közvetitett) szolgáltatások értéke</t>
  </si>
  <si>
    <r>
      <t xml:space="preserve">Az értékesítés közvetlen költségei </t>
    </r>
    <r>
      <rPr>
        <sz val="11"/>
        <rFont val="Times New Roman CE"/>
        <family val="1"/>
      </rPr>
      <t>(03.+04.+05.)</t>
    </r>
  </si>
  <si>
    <t xml:space="preserve">III. </t>
  </si>
  <si>
    <t>Értékesítés bruttó eredménye (I.-II.)</t>
  </si>
  <si>
    <t xml:space="preserve">Értékesítési, forgalmazási  költségei </t>
  </si>
  <si>
    <t>Igazgatás költségei</t>
  </si>
  <si>
    <t xml:space="preserve">08. </t>
  </si>
  <si>
    <t>Egyéb általános költségek</t>
  </si>
  <si>
    <r>
      <t>Az értékesítés közvetett költségei</t>
    </r>
    <r>
      <rPr>
        <sz val="11"/>
        <rFont val="Times New Roman CE"/>
        <family val="1"/>
      </rPr>
      <t xml:space="preserve"> (06.+07.+08.)</t>
    </r>
  </si>
  <si>
    <t xml:space="preserve">V. </t>
  </si>
  <si>
    <t>Egyéb bevételek</t>
  </si>
  <si>
    <t xml:space="preserve">      V. sorból: visszaírt értékveszté</t>
  </si>
  <si>
    <t xml:space="preserve">       VI. sorból: értékvesztés</t>
  </si>
  <si>
    <t>A.</t>
  </si>
  <si>
    <r>
      <t xml:space="preserve">ÜZEMI (ÜZLETI) TEVÉKENYSÉG   EREDMÉNYE                </t>
    </r>
    <r>
      <rPr>
        <sz val="11"/>
        <rFont val="Times New Roman CE"/>
        <family val="1"/>
      </rPr>
      <t xml:space="preserve">(+-III.-IV.+V.-VI.) </t>
    </r>
  </si>
  <si>
    <t>2007.</t>
  </si>
  <si>
    <t>Az üzleti év mérlegfordulónapja: 2008.12.31.</t>
  </si>
  <si>
    <t>2008.</t>
  </si>
  <si>
    <t>Az üzleti év mérlegfordulónapja: 2008.12. 31.</t>
  </si>
  <si>
    <t>Az üzleti év mérlegfordulónapja: 2008. 12. 31.</t>
  </si>
  <si>
    <t>Az üzleti  év mérlegfordulónapja: 2008.12.31.</t>
  </si>
  <si>
    <t>Keltezés: Mór, 2009. március 31.</t>
  </si>
  <si>
    <t xml:space="preserve">     Tartós részesedés kapcsolt vállalkozásban</t>
  </si>
  <si>
    <t xml:space="preserve">     Tartósan adott kölcsön egyéb részesedési viszonyban álló vállalkozással szemben</t>
  </si>
  <si>
    <t xml:space="preserve">    Részesedés kapcsolt vállalkozással szemben</t>
  </si>
  <si>
    <t xml:space="preserve">    Egyéb részesedés</t>
  </si>
  <si>
    <t xml:space="preserve">    Saját részvények, saját üzletrészek</t>
  </si>
  <si>
    <t xml:space="preserve">    Forgatási célú hitelviszonyt megtestesítő értékpapírok</t>
  </si>
  <si>
    <t xml:space="preserve">    Pénztár, csekkek</t>
  </si>
  <si>
    <t xml:space="preserve">    Bankbetétek</t>
  </si>
  <si>
    <r>
      <t xml:space="preserve">ESZKÖZÖK (AKTÍVÁK) ÖSSZESEN:   </t>
    </r>
    <r>
      <rPr>
        <sz val="11"/>
        <rFont val="Times New Roman CE"/>
        <family val="1"/>
      </rPr>
      <t>(01.+26.+48. sor)</t>
    </r>
  </si>
  <si>
    <t xml:space="preserve">    Egyéb követelések</t>
  </si>
  <si>
    <t xml:space="preserve">    Követelések kapcsolt vállalkozással szemben</t>
  </si>
  <si>
    <t xml:space="preserve">    Követelések árúszállításból és szolgáltatásból (vevők)</t>
  </si>
  <si>
    <t xml:space="preserve">    Készletre adott előlegek</t>
  </si>
  <si>
    <t xml:space="preserve">    Áruk</t>
  </si>
  <si>
    <t xml:space="preserve">    Késztermékek</t>
  </si>
  <si>
    <t xml:space="preserve">    Növendék-, hízó- és egyéb állatok</t>
  </si>
  <si>
    <t xml:space="preserve">    Befejezetlen termelés és félkész termék</t>
  </si>
  <si>
    <t xml:space="preserve">    Anyagok</t>
  </si>
  <si>
    <r>
      <t xml:space="preserve">ADÓZOTT EREDMÉNY </t>
    </r>
    <r>
      <rPr>
        <sz val="11"/>
        <rFont val="Times New Roman CE"/>
        <family val="1"/>
      </rPr>
      <t xml:space="preserve">(±E.-XII.) 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</si>
</sst>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6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u val="single"/>
      <sz val="12"/>
      <name val="Times New Roman CE"/>
      <family val="1"/>
    </font>
    <font>
      <sz val="8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 horizontal="lef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/>
    </xf>
    <xf numFmtId="3" fontId="6" fillId="0" borderId="14" xfId="0" applyNumberFormat="1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wrapText="1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wrapText="1"/>
    </xf>
    <xf numFmtId="3" fontId="8" fillId="33" borderId="17" xfId="0" applyNumberFormat="1" applyFont="1" applyFill="1" applyBorder="1" applyAlignment="1">
      <alignment horizontal="center"/>
    </xf>
    <xf numFmtId="3" fontId="8" fillId="33" borderId="16" xfId="0" applyNumberFormat="1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wrapText="1"/>
    </xf>
    <xf numFmtId="3" fontId="8" fillId="33" borderId="20" xfId="0" applyNumberFormat="1" applyFont="1" applyFill="1" applyBorder="1" applyAlignment="1" quotePrefix="1">
      <alignment horizontal="center"/>
    </xf>
    <xf numFmtId="3" fontId="8" fillId="33" borderId="21" xfId="0" applyNumberFormat="1" applyFont="1" applyFill="1" applyBorder="1" applyAlignment="1" quotePrefix="1">
      <alignment horizontal="center"/>
    </xf>
    <xf numFmtId="3" fontId="8" fillId="0" borderId="14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wrapText="1"/>
    </xf>
    <xf numFmtId="3" fontId="7" fillId="0" borderId="31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5" fillId="0" borderId="2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wrapText="1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6" xfId="0" applyFont="1" applyFill="1" applyBorder="1" applyAlignment="1">
      <alignment wrapText="1"/>
    </xf>
    <xf numFmtId="0" fontId="7" fillId="33" borderId="20" xfId="0" applyFont="1" applyFill="1" applyBorder="1" applyAlignment="1">
      <alignment horizontal="center" wrapText="1"/>
    </xf>
    <xf numFmtId="3" fontId="7" fillId="33" borderId="16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 quotePrefix="1">
      <alignment horizontal="center"/>
    </xf>
    <xf numFmtId="3" fontId="7" fillId="33" borderId="18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5" fillId="0" borderId="24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wrapText="1"/>
    </xf>
    <xf numFmtId="0" fontId="7" fillId="0" borderId="40" xfId="0" applyFont="1" applyBorder="1" applyAlignment="1">
      <alignment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 wrapText="1"/>
    </xf>
    <xf numFmtId="0" fontId="5" fillId="0" borderId="34" xfId="0" applyFont="1" applyBorder="1" applyAlignment="1">
      <alignment/>
    </xf>
    <xf numFmtId="0" fontId="7" fillId="0" borderId="36" xfId="0" applyFont="1" applyBorder="1" applyAlignment="1">
      <alignment wrapText="1"/>
    </xf>
    <xf numFmtId="0" fontId="7" fillId="0" borderId="36" xfId="0" applyFont="1" applyBorder="1" applyAlignment="1">
      <alignment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4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 wrapText="1"/>
    </xf>
    <xf numFmtId="0" fontId="5" fillId="0" borderId="25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7" fillId="33" borderId="4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3" fontId="7" fillId="33" borderId="12" xfId="0" applyNumberFormat="1" applyFont="1" applyFill="1" applyBorder="1" applyAlignment="1" quotePrefix="1">
      <alignment horizontal="center"/>
    </xf>
    <xf numFmtId="3" fontId="7" fillId="33" borderId="13" xfId="0" applyNumberFormat="1" applyFont="1" applyFill="1" applyBorder="1" applyAlignment="1" quotePrefix="1">
      <alignment horizontal="center"/>
    </xf>
    <xf numFmtId="0" fontId="0" fillId="0" borderId="44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 quotePrefix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45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7" fillId="0" borderId="45" xfId="0" applyFont="1" applyBorder="1" applyAlignment="1">
      <alignment horizontal="centerContinuous" vertical="center" wrapText="1"/>
    </xf>
    <xf numFmtId="0" fontId="8" fillId="0" borderId="45" xfId="0" applyFont="1" applyBorder="1" applyAlignment="1">
      <alignment horizontal="centerContinuous" vertical="center" wrapText="1"/>
    </xf>
    <xf numFmtId="0" fontId="8" fillId="0" borderId="45" xfId="0" applyFont="1" applyBorder="1" applyAlignment="1">
      <alignment horizontal="centerContinuous" wrapText="1"/>
    </xf>
    <xf numFmtId="3" fontId="7" fillId="0" borderId="34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 vertical="center"/>
    </xf>
    <xf numFmtId="0" fontId="7" fillId="0" borderId="46" xfId="0" applyFont="1" applyFill="1" applyBorder="1" applyAlignment="1">
      <alignment horizontal="left" wrapText="1"/>
    </xf>
    <xf numFmtId="0" fontId="7" fillId="0" borderId="30" xfId="0" applyFont="1" applyBorder="1" applyAlignment="1">
      <alignment horizontal="center"/>
    </xf>
    <xf numFmtId="3" fontId="5" fillId="0" borderId="31" xfId="0" applyNumberFormat="1" applyFont="1" applyBorder="1" applyAlignment="1">
      <alignment wrapText="1"/>
    </xf>
    <xf numFmtId="0" fontId="7" fillId="0" borderId="33" xfId="0" applyFont="1" applyBorder="1" applyAlignment="1">
      <alignment horizontal="center"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31" xfId="0" applyNumberFormat="1" applyFont="1" applyBorder="1" applyAlignment="1">
      <alignment wrapText="1"/>
    </xf>
    <xf numFmtId="0" fontId="5" fillId="0" borderId="2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3" fontId="5" fillId="0" borderId="42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0" fontId="7" fillId="0" borderId="32" xfId="0" applyFont="1" applyFill="1" applyBorder="1" applyAlignment="1">
      <alignment horizontal="center" wrapText="1"/>
    </xf>
    <xf numFmtId="3" fontId="7" fillId="0" borderId="32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5" fillId="0" borderId="46" xfId="0" applyFont="1" applyFill="1" applyBorder="1" applyAlignment="1">
      <alignment horizontal="left" wrapText="1"/>
    </xf>
    <xf numFmtId="3" fontId="5" fillId="0" borderId="34" xfId="0" applyNumberFormat="1" applyFont="1" applyBorder="1" applyAlignment="1">
      <alignment/>
    </xf>
    <xf numFmtId="3" fontId="5" fillId="0" borderId="47" xfId="0" applyNumberFormat="1" applyFont="1" applyBorder="1" applyAlignment="1">
      <alignment wrapText="1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 quotePrefix="1">
      <alignment horizontal="left"/>
    </xf>
    <xf numFmtId="0" fontId="7" fillId="0" borderId="10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wrapText="1"/>
    </xf>
    <xf numFmtId="0" fontId="7" fillId="0" borderId="48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50" xfId="0" applyFont="1" applyFill="1" applyBorder="1" applyAlignment="1">
      <alignment horizontal="left" wrapText="1"/>
    </xf>
    <xf numFmtId="3" fontId="7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0" fontId="5" fillId="0" borderId="49" xfId="0" applyFont="1" applyBorder="1" applyAlignment="1">
      <alignment horizontal="left"/>
    </xf>
    <xf numFmtId="0" fontId="5" fillId="0" borderId="51" xfId="0" applyFont="1" applyFill="1" applyBorder="1" applyAlignment="1">
      <alignment horizontal="center" wrapText="1"/>
    </xf>
    <xf numFmtId="3" fontId="5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 wrapText="1"/>
    </xf>
    <xf numFmtId="0" fontId="7" fillId="0" borderId="33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5" fillId="0" borderId="25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 wrapText="1"/>
    </xf>
    <xf numFmtId="3" fontId="7" fillId="0" borderId="54" xfId="0" applyNumberFormat="1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38" xfId="0" applyFont="1" applyBorder="1" applyAlignment="1">
      <alignment wrapText="1"/>
    </xf>
    <xf numFmtId="0" fontId="7" fillId="0" borderId="36" xfId="0" applyFont="1" applyBorder="1" applyAlignment="1">
      <alignment wrapText="1"/>
    </xf>
    <xf numFmtId="3" fontId="7" fillId="0" borderId="36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51" xfId="0" applyFont="1" applyBorder="1" applyAlignment="1">
      <alignment wrapText="1"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5" fillId="0" borderId="51" xfId="0" applyFont="1" applyBorder="1" applyAlignment="1">
      <alignment wrapText="1"/>
    </xf>
    <xf numFmtId="3" fontId="5" fillId="0" borderId="51" xfId="0" applyNumberFormat="1" applyFont="1" applyBorder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0</xdr:row>
      <xdr:rowOff>857250</xdr:rowOff>
    </xdr:to>
    <xdr:grpSp>
      <xdr:nvGrpSpPr>
        <xdr:cNvPr id="1" name="Group 94"/>
        <xdr:cNvGrpSpPr>
          <a:grpSpLocks noChangeAspect="1"/>
        </xdr:cNvGrpSpPr>
      </xdr:nvGrpSpPr>
      <xdr:grpSpPr>
        <a:xfrm>
          <a:off x="0" y="0"/>
          <a:ext cx="4457700" cy="857250"/>
          <a:chOff x="-1" y="-1"/>
          <a:chExt cx="351" cy="90"/>
        </a:xfrm>
        <a:solidFill>
          <a:srgbClr val="FFFFFF"/>
        </a:solidFill>
      </xdr:grpSpPr>
      <xdr:sp>
        <xdr:nvSpPr>
          <xdr:cNvPr id="2" name="AutoShape 95"/>
          <xdr:cNvSpPr>
            <a:spLocks noChangeAspect="1"/>
          </xdr:cNvSpPr>
        </xdr:nvSpPr>
        <xdr:spPr>
          <a:xfrm>
            <a:off x="0" y="0"/>
            <a:ext cx="35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" name="Rectangle 96"/>
          <xdr:cNvSpPr>
            <a:spLocks/>
          </xdr:cNvSpPr>
        </xdr:nvSpPr>
        <xdr:spPr>
          <a:xfrm>
            <a:off x="-1" y="-1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97"/>
          <xdr:cNvSpPr>
            <a:spLocks/>
          </xdr:cNvSpPr>
        </xdr:nvSpPr>
        <xdr:spPr>
          <a:xfrm>
            <a:off x="2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Rectangle 98"/>
          <xdr:cNvSpPr>
            <a:spLocks/>
          </xdr:cNvSpPr>
        </xdr:nvSpPr>
        <xdr:spPr>
          <a:xfrm>
            <a:off x="2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" name="Line 99"/>
          <xdr:cNvSpPr>
            <a:spLocks/>
          </xdr:cNvSpPr>
        </xdr:nvSpPr>
        <xdr:spPr>
          <a:xfrm>
            <a:off x="4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" name="Rectangle 100"/>
          <xdr:cNvSpPr>
            <a:spLocks/>
          </xdr:cNvSpPr>
        </xdr:nvSpPr>
        <xdr:spPr>
          <a:xfrm>
            <a:off x="4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" name="Line 101"/>
          <xdr:cNvSpPr>
            <a:spLocks/>
          </xdr:cNvSpPr>
        </xdr:nvSpPr>
        <xdr:spPr>
          <a:xfrm>
            <a:off x="6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" name="Rectangle 102"/>
          <xdr:cNvSpPr>
            <a:spLocks/>
          </xdr:cNvSpPr>
        </xdr:nvSpPr>
        <xdr:spPr>
          <a:xfrm>
            <a:off x="6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" name="Line 103"/>
          <xdr:cNvSpPr>
            <a:spLocks/>
          </xdr:cNvSpPr>
        </xdr:nvSpPr>
        <xdr:spPr>
          <a:xfrm>
            <a:off x="8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" name="Rectangle 104"/>
          <xdr:cNvSpPr>
            <a:spLocks/>
          </xdr:cNvSpPr>
        </xdr:nvSpPr>
        <xdr:spPr>
          <a:xfrm>
            <a:off x="8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" name="Line 105"/>
          <xdr:cNvSpPr>
            <a:spLocks/>
          </xdr:cNvSpPr>
        </xdr:nvSpPr>
        <xdr:spPr>
          <a:xfrm>
            <a:off x="10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" name="Rectangle 106"/>
          <xdr:cNvSpPr>
            <a:spLocks/>
          </xdr:cNvSpPr>
        </xdr:nvSpPr>
        <xdr:spPr>
          <a:xfrm>
            <a:off x="10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4" name="Line 107"/>
          <xdr:cNvSpPr>
            <a:spLocks/>
          </xdr:cNvSpPr>
        </xdr:nvSpPr>
        <xdr:spPr>
          <a:xfrm>
            <a:off x="12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" name="Rectangle 108"/>
          <xdr:cNvSpPr>
            <a:spLocks/>
          </xdr:cNvSpPr>
        </xdr:nvSpPr>
        <xdr:spPr>
          <a:xfrm>
            <a:off x="12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" name="Line 109"/>
          <xdr:cNvSpPr>
            <a:spLocks/>
          </xdr:cNvSpPr>
        </xdr:nvSpPr>
        <xdr:spPr>
          <a:xfrm>
            <a:off x="144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" name="Rectangle 110"/>
          <xdr:cNvSpPr>
            <a:spLocks/>
          </xdr:cNvSpPr>
        </xdr:nvSpPr>
        <xdr:spPr>
          <a:xfrm>
            <a:off x="144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" name="Rectangle 111"/>
          <xdr:cNvSpPr>
            <a:spLocks/>
          </xdr:cNvSpPr>
        </xdr:nvSpPr>
        <xdr:spPr>
          <a:xfrm>
            <a:off x="163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" name="Line 112"/>
          <xdr:cNvSpPr>
            <a:spLocks/>
          </xdr:cNvSpPr>
        </xdr:nvSpPr>
        <xdr:spPr>
          <a:xfrm>
            <a:off x="18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" name="Rectangle 113"/>
          <xdr:cNvSpPr>
            <a:spLocks/>
          </xdr:cNvSpPr>
        </xdr:nvSpPr>
        <xdr:spPr>
          <a:xfrm>
            <a:off x="18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" name="Line 114"/>
          <xdr:cNvSpPr>
            <a:spLocks/>
          </xdr:cNvSpPr>
        </xdr:nvSpPr>
        <xdr:spPr>
          <a:xfrm>
            <a:off x="20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" name="Rectangle 115"/>
          <xdr:cNvSpPr>
            <a:spLocks/>
          </xdr:cNvSpPr>
        </xdr:nvSpPr>
        <xdr:spPr>
          <a:xfrm>
            <a:off x="20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" name="Line 116"/>
          <xdr:cNvSpPr>
            <a:spLocks/>
          </xdr:cNvSpPr>
        </xdr:nvSpPr>
        <xdr:spPr>
          <a:xfrm>
            <a:off x="226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" name="Rectangle 117"/>
          <xdr:cNvSpPr>
            <a:spLocks/>
          </xdr:cNvSpPr>
        </xdr:nvSpPr>
        <xdr:spPr>
          <a:xfrm>
            <a:off x="226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" name="Rectangle 118"/>
          <xdr:cNvSpPr>
            <a:spLocks/>
          </xdr:cNvSpPr>
        </xdr:nvSpPr>
        <xdr:spPr>
          <a:xfrm>
            <a:off x="246" y="1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" name="Rectangle 119"/>
          <xdr:cNvSpPr>
            <a:spLocks/>
          </xdr:cNvSpPr>
        </xdr:nvSpPr>
        <xdr:spPr>
          <a:xfrm>
            <a:off x="-1" y="52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" name="Line 120"/>
          <xdr:cNvSpPr>
            <a:spLocks/>
          </xdr:cNvSpPr>
        </xdr:nvSpPr>
        <xdr:spPr>
          <a:xfrm>
            <a:off x="2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" name="Rectangle 121"/>
          <xdr:cNvSpPr>
            <a:spLocks/>
          </xdr:cNvSpPr>
        </xdr:nvSpPr>
        <xdr:spPr>
          <a:xfrm>
            <a:off x="2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" name="Line 122"/>
          <xdr:cNvSpPr>
            <a:spLocks/>
          </xdr:cNvSpPr>
        </xdr:nvSpPr>
        <xdr:spPr>
          <a:xfrm>
            <a:off x="4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" name="Rectangle 123"/>
          <xdr:cNvSpPr>
            <a:spLocks/>
          </xdr:cNvSpPr>
        </xdr:nvSpPr>
        <xdr:spPr>
          <a:xfrm>
            <a:off x="4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" name="Line 124"/>
          <xdr:cNvSpPr>
            <a:spLocks/>
          </xdr:cNvSpPr>
        </xdr:nvSpPr>
        <xdr:spPr>
          <a:xfrm>
            <a:off x="6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" name="Rectangle 125"/>
          <xdr:cNvSpPr>
            <a:spLocks/>
          </xdr:cNvSpPr>
        </xdr:nvSpPr>
        <xdr:spPr>
          <a:xfrm>
            <a:off x="6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" name="Line 126"/>
          <xdr:cNvSpPr>
            <a:spLocks/>
          </xdr:cNvSpPr>
        </xdr:nvSpPr>
        <xdr:spPr>
          <a:xfrm>
            <a:off x="8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" name="Rectangle 127"/>
          <xdr:cNvSpPr>
            <a:spLocks/>
          </xdr:cNvSpPr>
        </xdr:nvSpPr>
        <xdr:spPr>
          <a:xfrm>
            <a:off x="8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5" name="Line 128"/>
          <xdr:cNvSpPr>
            <a:spLocks/>
          </xdr:cNvSpPr>
        </xdr:nvSpPr>
        <xdr:spPr>
          <a:xfrm>
            <a:off x="10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" name="Rectangle 129"/>
          <xdr:cNvSpPr>
            <a:spLocks/>
          </xdr:cNvSpPr>
        </xdr:nvSpPr>
        <xdr:spPr>
          <a:xfrm>
            <a:off x="10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" name="Line 130"/>
          <xdr:cNvSpPr>
            <a:spLocks/>
          </xdr:cNvSpPr>
        </xdr:nvSpPr>
        <xdr:spPr>
          <a:xfrm>
            <a:off x="12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" name="Rectangle 131"/>
          <xdr:cNvSpPr>
            <a:spLocks/>
          </xdr:cNvSpPr>
        </xdr:nvSpPr>
        <xdr:spPr>
          <a:xfrm>
            <a:off x="12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" name="Line 132"/>
          <xdr:cNvSpPr>
            <a:spLocks/>
          </xdr:cNvSpPr>
        </xdr:nvSpPr>
        <xdr:spPr>
          <a:xfrm>
            <a:off x="14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" name="Rectangle 133"/>
          <xdr:cNvSpPr>
            <a:spLocks/>
          </xdr:cNvSpPr>
        </xdr:nvSpPr>
        <xdr:spPr>
          <a:xfrm>
            <a:off x="14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Line 134"/>
          <xdr:cNvSpPr>
            <a:spLocks/>
          </xdr:cNvSpPr>
        </xdr:nvSpPr>
        <xdr:spPr>
          <a:xfrm>
            <a:off x="16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Rectangle 135"/>
          <xdr:cNvSpPr>
            <a:spLocks/>
          </xdr:cNvSpPr>
        </xdr:nvSpPr>
        <xdr:spPr>
          <a:xfrm>
            <a:off x="16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" name="Line 136"/>
          <xdr:cNvSpPr>
            <a:spLocks/>
          </xdr:cNvSpPr>
        </xdr:nvSpPr>
        <xdr:spPr>
          <a:xfrm>
            <a:off x="18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Rectangle 137"/>
          <xdr:cNvSpPr>
            <a:spLocks/>
          </xdr:cNvSpPr>
        </xdr:nvSpPr>
        <xdr:spPr>
          <a:xfrm>
            <a:off x="18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" name="Line 138"/>
          <xdr:cNvSpPr>
            <a:spLocks/>
          </xdr:cNvSpPr>
        </xdr:nvSpPr>
        <xdr:spPr>
          <a:xfrm>
            <a:off x="20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" name="Rectangle 139"/>
          <xdr:cNvSpPr>
            <a:spLocks/>
          </xdr:cNvSpPr>
        </xdr:nvSpPr>
        <xdr:spPr>
          <a:xfrm>
            <a:off x="20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7" name="Line 140"/>
          <xdr:cNvSpPr>
            <a:spLocks/>
          </xdr:cNvSpPr>
        </xdr:nvSpPr>
        <xdr:spPr>
          <a:xfrm>
            <a:off x="226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" name="Rectangle 141"/>
          <xdr:cNvSpPr>
            <a:spLocks/>
          </xdr:cNvSpPr>
        </xdr:nvSpPr>
        <xdr:spPr>
          <a:xfrm>
            <a:off x="226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" name="Rectangle 142"/>
          <xdr:cNvSpPr>
            <a:spLocks/>
          </xdr:cNvSpPr>
        </xdr:nvSpPr>
        <xdr:spPr>
          <a:xfrm>
            <a:off x="246" y="54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" name="Line 143"/>
          <xdr:cNvSpPr>
            <a:spLocks/>
          </xdr:cNvSpPr>
        </xdr:nvSpPr>
        <xdr:spPr>
          <a:xfrm>
            <a:off x="267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" name="Rectangle 144"/>
          <xdr:cNvSpPr>
            <a:spLocks/>
          </xdr:cNvSpPr>
        </xdr:nvSpPr>
        <xdr:spPr>
          <a:xfrm>
            <a:off x="267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" name="Line 145"/>
          <xdr:cNvSpPr>
            <a:spLocks/>
          </xdr:cNvSpPr>
        </xdr:nvSpPr>
        <xdr:spPr>
          <a:xfrm>
            <a:off x="288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" name="Rectangle 146"/>
          <xdr:cNvSpPr>
            <a:spLocks/>
          </xdr:cNvSpPr>
        </xdr:nvSpPr>
        <xdr:spPr>
          <a:xfrm>
            <a:off x="288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" name="Rectangle 147"/>
          <xdr:cNvSpPr>
            <a:spLocks/>
          </xdr:cNvSpPr>
        </xdr:nvSpPr>
        <xdr:spPr>
          <a:xfrm>
            <a:off x="307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" name="Line 148"/>
          <xdr:cNvSpPr>
            <a:spLocks/>
          </xdr:cNvSpPr>
        </xdr:nvSpPr>
        <xdr:spPr>
          <a:xfrm>
            <a:off x="329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" name="Rectangle 149"/>
          <xdr:cNvSpPr>
            <a:spLocks/>
          </xdr:cNvSpPr>
        </xdr:nvSpPr>
        <xdr:spPr>
          <a:xfrm>
            <a:off x="329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" name="Rectangle 150"/>
          <xdr:cNvSpPr>
            <a:spLocks/>
          </xdr:cNvSpPr>
        </xdr:nvSpPr>
        <xdr:spPr>
          <a:xfrm>
            <a:off x="348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" name="Rectangle 151"/>
          <xdr:cNvSpPr>
            <a:spLocks/>
          </xdr:cNvSpPr>
        </xdr:nvSpPr>
        <xdr:spPr>
          <a:xfrm>
            <a:off x="1" y="-1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" name="Rectangle 152"/>
          <xdr:cNvSpPr>
            <a:spLocks/>
          </xdr:cNvSpPr>
        </xdr:nvSpPr>
        <xdr:spPr>
          <a:xfrm>
            <a:off x="1" y="17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" name="Rectangle 153"/>
          <xdr:cNvSpPr>
            <a:spLocks/>
          </xdr:cNvSpPr>
        </xdr:nvSpPr>
        <xdr:spPr>
          <a:xfrm>
            <a:off x="1" y="52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" name="Rectangle 154"/>
          <xdr:cNvSpPr>
            <a:spLocks/>
          </xdr:cNvSpPr>
        </xdr:nvSpPr>
        <xdr:spPr>
          <a:xfrm>
            <a:off x="1" y="70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" name="Rectangle 155"/>
          <xdr:cNvSpPr>
            <a:spLocks/>
          </xdr:cNvSpPr>
        </xdr:nvSpPr>
        <xdr:spPr>
          <a:xfrm>
            <a:off x="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63" name="Rectangle 156"/>
          <xdr:cNvSpPr>
            <a:spLocks/>
          </xdr:cNvSpPr>
        </xdr:nvSpPr>
        <xdr:spPr>
          <a:xfrm>
            <a:off x="2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4" name="Rectangle 157"/>
          <xdr:cNvSpPr>
            <a:spLocks/>
          </xdr:cNvSpPr>
        </xdr:nvSpPr>
        <xdr:spPr>
          <a:xfrm>
            <a:off x="5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5" name="Rectangle 158"/>
          <xdr:cNvSpPr>
            <a:spLocks/>
          </xdr:cNvSpPr>
        </xdr:nvSpPr>
        <xdr:spPr>
          <a:xfrm>
            <a:off x="7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6" name="Rectangle 159"/>
          <xdr:cNvSpPr>
            <a:spLocks/>
          </xdr:cNvSpPr>
        </xdr:nvSpPr>
        <xdr:spPr>
          <a:xfrm>
            <a:off x="9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8</a:t>
            </a:r>
          </a:p>
        </xdr:txBody>
      </xdr:sp>
      <xdr:sp>
        <xdr:nvSpPr>
          <xdr:cNvPr id="67" name="Rectangle 160"/>
          <xdr:cNvSpPr>
            <a:spLocks/>
          </xdr:cNvSpPr>
        </xdr:nvSpPr>
        <xdr:spPr>
          <a:xfrm>
            <a:off x="11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68" name="Rectangle 161"/>
          <xdr:cNvSpPr>
            <a:spLocks/>
          </xdr:cNvSpPr>
        </xdr:nvSpPr>
        <xdr:spPr>
          <a:xfrm>
            <a:off x="13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9" name="Rectangle 162"/>
          <xdr:cNvSpPr>
            <a:spLocks/>
          </xdr:cNvSpPr>
        </xdr:nvSpPr>
        <xdr:spPr>
          <a:xfrm>
            <a:off x="15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0" name="Rectangle 163"/>
          <xdr:cNvSpPr>
            <a:spLocks/>
          </xdr:cNvSpPr>
        </xdr:nvSpPr>
        <xdr:spPr>
          <a:xfrm>
            <a:off x="17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1" name="Rectangle 164"/>
          <xdr:cNvSpPr>
            <a:spLocks/>
          </xdr:cNvSpPr>
        </xdr:nvSpPr>
        <xdr:spPr>
          <a:xfrm>
            <a:off x="19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2" name="Rectangle 165"/>
          <xdr:cNvSpPr>
            <a:spLocks/>
          </xdr:cNvSpPr>
        </xdr:nvSpPr>
        <xdr:spPr>
          <a:xfrm>
            <a:off x="21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3" name="Rectangle 166"/>
          <xdr:cNvSpPr>
            <a:spLocks/>
          </xdr:cNvSpPr>
        </xdr:nvSpPr>
        <xdr:spPr>
          <a:xfrm>
            <a:off x="23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4" name="Rectangle 167"/>
          <xdr:cNvSpPr>
            <a:spLocks/>
          </xdr:cNvSpPr>
        </xdr:nvSpPr>
        <xdr:spPr>
          <a:xfrm>
            <a:off x="25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5" name="Rectangle 168"/>
          <xdr:cNvSpPr>
            <a:spLocks/>
          </xdr:cNvSpPr>
        </xdr:nvSpPr>
        <xdr:spPr>
          <a:xfrm>
            <a:off x="27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76" name="Rectangle 169"/>
          <xdr:cNvSpPr>
            <a:spLocks/>
          </xdr:cNvSpPr>
        </xdr:nvSpPr>
        <xdr:spPr>
          <a:xfrm>
            <a:off x="296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77" name="Rectangle 170"/>
          <xdr:cNvSpPr>
            <a:spLocks/>
          </xdr:cNvSpPr>
        </xdr:nvSpPr>
        <xdr:spPr>
          <a:xfrm>
            <a:off x="31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78" name="Rectangle 171"/>
          <xdr:cNvSpPr>
            <a:spLocks/>
          </xdr:cNvSpPr>
        </xdr:nvSpPr>
        <xdr:spPr>
          <a:xfrm>
            <a:off x="33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9" name="Rectangle 172"/>
          <xdr:cNvSpPr>
            <a:spLocks/>
          </xdr:cNvSpPr>
        </xdr:nvSpPr>
        <xdr:spPr>
          <a:xfrm>
            <a:off x="134" y="21"/>
            <a:ext cx="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Statisztikai számjel</a:t>
            </a:r>
          </a:p>
        </xdr:txBody>
      </xdr:sp>
      <xdr:sp>
        <xdr:nvSpPr>
          <xdr:cNvPr id="80" name="Rectangle 173"/>
          <xdr:cNvSpPr>
            <a:spLocks/>
          </xdr:cNvSpPr>
        </xdr:nvSpPr>
        <xdr:spPr>
          <a:xfrm>
            <a:off x="9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1" name="Rectangle 174"/>
          <xdr:cNvSpPr>
            <a:spLocks/>
          </xdr:cNvSpPr>
        </xdr:nvSpPr>
        <xdr:spPr>
          <a:xfrm>
            <a:off x="29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82" name="Rectangle 175"/>
          <xdr:cNvSpPr>
            <a:spLocks/>
          </xdr:cNvSpPr>
        </xdr:nvSpPr>
        <xdr:spPr>
          <a:xfrm>
            <a:off x="50" y="56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3" name="Rectangle 176"/>
          <xdr:cNvSpPr>
            <a:spLocks/>
          </xdr:cNvSpPr>
        </xdr:nvSpPr>
        <xdr:spPr>
          <a:xfrm>
            <a:off x="70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4" name="Rectangle 177"/>
          <xdr:cNvSpPr>
            <a:spLocks/>
          </xdr:cNvSpPr>
        </xdr:nvSpPr>
        <xdr:spPr>
          <a:xfrm>
            <a:off x="90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85" name="Rectangle 178"/>
          <xdr:cNvSpPr>
            <a:spLocks/>
          </xdr:cNvSpPr>
        </xdr:nvSpPr>
        <xdr:spPr>
          <a:xfrm>
            <a:off x="112" y="56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6" name="Rectangle 179"/>
          <xdr:cNvSpPr>
            <a:spLocks/>
          </xdr:cNvSpPr>
        </xdr:nvSpPr>
        <xdr:spPr>
          <a:xfrm>
            <a:off x="132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7" name="Rectangle 180"/>
          <xdr:cNvSpPr>
            <a:spLocks/>
          </xdr:cNvSpPr>
        </xdr:nvSpPr>
        <xdr:spPr>
          <a:xfrm>
            <a:off x="152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8" name="Rectangle 181"/>
          <xdr:cNvSpPr>
            <a:spLocks/>
          </xdr:cNvSpPr>
        </xdr:nvSpPr>
        <xdr:spPr>
          <a:xfrm>
            <a:off x="173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9" name="Rectangle 182"/>
          <xdr:cNvSpPr>
            <a:spLocks/>
          </xdr:cNvSpPr>
        </xdr:nvSpPr>
        <xdr:spPr>
          <a:xfrm>
            <a:off x="193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0" name="Rectangle 183"/>
          <xdr:cNvSpPr>
            <a:spLocks/>
          </xdr:cNvSpPr>
        </xdr:nvSpPr>
        <xdr:spPr>
          <a:xfrm>
            <a:off x="214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91" name="Rectangle 184"/>
          <xdr:cNvSpPr>
            <a:spLocks/>
          </xdr:cNvSpPr>
        </xdr:nvSpPr>
        <xdr:spPr>
          <a:xfrm>
            <a:off x="234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2" name="Rectangle 185"/>
          <xdr:cNvSpPr>
            <a:spLocks/>
          </xdr:cNvSpPr>
        </xdr:nvSpPr>
        <xdr:spPr>
          <a:xfrm>
            <a:off x="83" y="74"/>
            <a:ext cx="10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Cégjegyzék száma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</xdr:colOff>
      <xdr:row>0</xdr:row>
      <xdr:rowOff>857250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0" y="0"/>
          <a:ext cx="4457700" cy="857250"/>
          <a:chOff x="-1" y="-1"/>
          <a:chExt cx="351" cy="90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0" y="0"/>
            <a:ext cx="35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-1" y="-1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2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4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4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6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6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8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8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0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10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12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12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144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144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163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18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" name="Rectangle 21"/>
          <xdr:cNvSpPr>
            <a:spLocks/>
          </xdr:cNvSpPr>
        </xdr:nvSpPr>
        <xdr:spPr>
          <a:xfrm>
            <a:off x="18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0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20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226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226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246" y="1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-1" y="52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2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2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4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4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6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" name="Rectangle 33"/>
          <xdr:cNvSpPr>
            <a:spLocks/>
          </xdr:cNvSpPr>
        </xdr:nvSpPr>
        <xdr:spPr>
          <a:xfrm>
            <a:off x="6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" name="Rectangle 35"/>
          <xdr:cNvSpPr>
            <a:spLocks/>
          </xdr:cNvSpPr>
        </xdr:nvSpPr>
        <xdr:spPr>
          <a:xfrm>
            <a:off x="8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10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10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12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12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14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" name="Rectangle 41"/>
          <xdr:cNvSpPr>
            <a:spLocks/>
          </xdr:cNvSpPr>
        </xdr:nvSpPr>
        <xdr:spPr>
          <a:xfrm>
            <a:off x="14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6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Rectangle 43"/>
          <xdr:cNvSpPr>
            <a:spLocks/>
          </xdr:cNvSpPr>
        </xdr:nvSpPr>
        <xdr:spPr>
          <a:xfrm>
            <a:off x="16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18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Rectangle 45"/>
          <xdr:cNvSpPr>
            <a:spLocks/>
          </xdr:cNvSpPr>
        </xdr:nvSpPr>
        <xdr:spPr>
          <a:xfrm>
            <a:off x="18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20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" name="Rectangle 47"/>
          <xdr:cNvSpPr>
            <a:spLocks/>
          </xdr:cNvSpPr>
        </xdr:nvSpPr>
        <xdr:spPr>
          <a:xfrm>
            <a:off x="20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>
            <a:off x="226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" name="Rectangle 49"/>
          <xdr:cNvSpPr>
            <a:spLocks/>
          </xdr:cNvSpPr>
        </xdr:nvSpPr>
        <xdr:spPr>
          <a:xfrm>
            <a:off x="226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" name="Rectangle 50"/>
          <xdr:cNvSpPr>
            <a:spLocks/>
          </xdr:cNvSpPr>
        </xdr:nvSpPr>
        <xdr:spPr>
          <a:xfrm>
            <a:off x="246" y="54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267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" name="Rectangle 52"/>
          <xdr:cNvSpPr>
            <a:spLocks/>
          </xdr:cNvSpPr>
        </xdr:nvSpPr>
        <xdr:spPr>
          <a:xfrm>
            <a:off x="267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>
            <a:off x="288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" name="Rectangle 54"/>
          <xdr:cNvSpPr>
            <a:spLocks/>
          </xdr:cNvSpPr>
        </xdr:nvSpPr>
        <xdr:spPr>
          <a:xfrm>
            <a:off x="288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" name="Rectangle 55"/>
          <xdr:cNvSpPr>
            <a:spLocks/>
          </xdr:cNvSpPr>
        </xdr:nvSpPr>
        <xdr:spPr>
          <a:xfrm>
            <a:off x="307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329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" name="Rectangle 57"/>
          <xdr:cNvSpPr>
            <a:spLocks/>
          </xdr:cNvSpPr>
        </xdr:nvSpPr>
        <xdr:spPr>
          <a:xfrm>
            <a:off x="329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348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1" y="-1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>
            <a:off x="1" y="17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>
            <a:off x="1" y="52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>
            <a:off x="1" y="70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>
            <a:off x="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63" name="Rectangle 64"/>
          <xdr:cNvSpPr>
            <a:spLocks/>
          </xdr:cNvSpPr>
        </xdr:nvSpPr>
        <xdr:spPr>
          <a:xfrm>
            <a:off x="2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4" name="Rectangle 65"/>
          <xdr:cNvSpPr>
            <a:spLocks/>
          </xdr:cNvSpPr>
        </xdr:nvSpPr>
        <xdr:spPr>
          <a:xfrm>
            <a:off x="5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5" name="Rectangle 66"/>
          <xdr:cNvSpPr>
            <a:spLocks/>
          </xdr:cNvSpPr>
        </xdr:nvSpPr>
        <xdr:spPr>
          <a:xfrm>
            <a:off x="7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>
            <a:off x="9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8</a:t>
            </a:r>
          </a:p>
        </xdr:txBody>
      </xdr:sp>
      <xdr:sp>
        <xdr:nvSpPr>
          <xdr:cNvPr id="67" name="Rectangle 68"/>
          <xdr:cNvSpPr>
            <a:spLocks/>
          </xdr:cNvSpPr>
        </xdr:nvSpPr>
        <xdr:spPr>
          <a:xfrm>
            <a:off x="11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>
            <a:off x="13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>
            <a:off x="15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17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19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>
            <a:off x="21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3" name="Rectangle 74"/>
          <xdr:cNvSpPr>
            <a:spLocks/>
          </xdr:cNvSpPr>
        </xdr:nvSpPr>
        <xdr:spPr>
          <a:xfrm>
            <a:off x="23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25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27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76" name="Rectangle 77"/>
          <xdr:cNvSpPr>
            <a:spLocks/>
          </xdr:cNvSpPr>
        </xdr:nvSpPr>
        <xdr:spPr>
          <a:xfrm>
            <a:off x="296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77" name="Rectangle 78"/>
          <xdr:cNvSpPr>
            <a:spLocks/>
          </xdr:cNvSpPr>
        </xdr:nvSpPr>
        <xdr:spPr>
          <a:xfrm>
            <a:off x="31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33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134" y="21"/>
            <a:ext cx="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Statisztikai számjel</a:t>
            </a:r>
          </a:p>
        </xdr:txBody>
      </xdr:sp>
      <xdr:sp>
        <xdr:nvSpPr>
          <xdr:cNvPr id="80" name="Rectangle 81"/>
          <xdr:cNvSpPr>
            <a:spLocks/>
          </xdr:cNvSpPr>
        </xdr:nvSpPr>
        <xdr:spPr>
          <a:xfrm>
            <a:off x="9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1" name="Rectangle 82"/>
          <xdr:cNvSpPr>
            <a:spLocks/>
          </xdr:cNvSpPr>
        </xdr:nvSpPr>
        <xdr:spPr>
          <a:xfrm>
            <a:off x="29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50" y="56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70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>
            <a:off x="90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112" y="56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132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152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8" name="Rectangle 89"/>
          <xdr:cNvSpPr>
            <a:spLocks/>
          </xdr:cNvSpPr>
        </xdr:nvSpPr>
        <xdr:spPr>
          <a:xfrm>
            <a:off x="173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9" name="Rectangle 90"/>
          <xdr:cNvSpPr>
            <a:spLocks/>
          </xdr:cNvSpPr>
        </xdr:nvSpPr>
        <xdr:spPr>
          <a:xfrm>
            <a:off x="193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214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91" name="Rectangle 92"/>
          <xdr:cNvSpPr>
            <a:spLocks/>
          </xdr:cNvSpPr>
        </xdr:nvSpPr>
        <xdr:spPr>
          <a:xfrm>
            <a:off x="234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2" name="Rectangle 93"/>
          <xdr:cNvSpPr>
            <a:spLocks/>
          </xdr:cNvSpPr>
        </xdr:nvSpPr>
        <xdr:spPr>
          <a:xfrm>
            <a:off x="83" y="74"/>
            <a:ext cx="10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Cégjegyzék száma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4010025</xdr:colOff>
      <xdr:row>1</xdr:row>
      <xdr:rowOff>9525</xdr:rowOff>
    </xdr:to>
    <xdr:grpSp>
      <xdr:nvGrpSpPr>
        <xdr:cNvPr id="1" name="Group 94"/>
        <xdr:cNvGrpSpPr>
          <a:grpSpLocks noChangeAspect="1"/>
        </xdr:cNvGrpSpPr>
      </xdr:nvGrpSpPr>
      <xdr:grpSpPr>
        <a:xfrm>
          <a:off x="0" y="0"/>
          <a:ext cx="4457700" cy="857250"/>
          <a:chOff x="-1" y="-1"/>
          <a:chExt cx="351" cy="90"/>
        </a:xfrm>
        <a:solidFill>
          <a:srgbClr val="FFFFFF"/>
        </a:solidFill>
      </xdr:grpSpPr>
      <xdr:sp>
        <xdr:nvSpPr>
          <xdr:cNvPr id="2" name="AutoShape 95"/>
          <xdr:cNvSpPr>
            <a:spLocks noChangeAspect="1"/>
          </xdr:cNvSpPr>
        </xdr:nvSpPr>
        <xdr:spPr>
          <a:xfrm>
            <a:off x="0" y="0"/>
            <a:ext cx="35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" name="Rectangle 96"/>
          <xdr:cNvSpPr>
            <a:spLocks/>
          </xdr:cNvSpPr>
        </xdr:nvSpPr>
        <xdr:spPr>
          <a:xfrm>
            <a:off x="-1" y="-1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97"/>
          <xdr:cNvSpPr>
            <a:spLocks/>
          </xdr:cNvSpPr>
        </xdr:nvSpPr>
        <xdr:spPr>
          <a:xfrm>
            <a:off x="2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Rectangle 98"/>
          <xdr:cNvSpPr>
            <a:spLocks/>
          </xdr:cNvSpPr>
        </xdr:nvSpPr>
        <xdr:spPr>
          <a:xfrm>
            <a:off x="2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" name="Line 99"/>
          <xdr:cNvSpPr>
            <a:spLocks/>
          </xdr:cNvSpPr>
        </xdr:nvSpPr>
        <xdr:spPr>
          <a:xfrm>
            <a:off x="4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" name="Rectangle 100"/>
          <xdr:cNvSpPr>
            <a:spLocks/>
          </xdr:cNvSpPr>
        </xdr:nvSpPr>
        <xdr:spPr>
          <a:xfrm>
            <a:off x="4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" name="Line 101"/>
          <xdr:cNvSpPr>
            <a:spLocks/>
          </xdr:cNvSpPr>
        </xdr:nvSpPr>
        <xdr:spPr>
          <a:xfrm>
            <a:off x="6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" name="Rectangle 102"/>
          <xdr:cNvSpPr>
            <a:spLocks/>
          </xdr:cNvSpPr>
        </xdr:nvSpPr>
        <xdr:spPr>
          <a:xfrm>
            <a:off x="6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" name="Line 103"/>
          <xdr:cNvSpPr>
            <a:spLocks/>
          </xdr:cNvSpPr>
        </xdr:nvSpPr>
        <xdr:spPr>
          <a:xfrm>
            <a:off x="8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" name="Rectangle 104"/>
          <xdr:cNvSpPr>
            <a:spLocks/>
          </xdr:cNvSpPr>
        </xdr:nvSpPr>
        <xdr:spPr>
          <a:xfrm>
            <a:off x="8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" name="Line 105"/>
          <xdr:cNvSpPr>
            <a:spLocks/>
          </xdr:cNvSpPr>
        </xdr:nvSpPr>
        <xdr:spPr>
          <a:xfrm>
            <a:off x="10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" name="Rectangle 106"/>
          <xdr:cNvSpPr>
            <a:spLocks/>
          </xdr:cNvSpPr>
        </xdr:nvSpPr>
        <xdr:spPr>
          <a:xfrm>
            <a:off x="10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4" name="Line 107"/>
          <xdr:cNvSpPr>
            <a:spLocks/>
          </xdr:cNvSpPr>
        </xdr:nvSpPr>
        <xdr:spPr>
          <a:xfrm>
            <a:off x="12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" name="Rectangle 108"/>
          <xdr:cNvSpPr>
            <a:spLocks/>
          </xdr:cNvSpPr>
        </xdr:nvSpPr>
        <xdr:spPr>
          <a:xfrm>
            <a:off x="12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" name="Line 109"/>
          <xdr:cNvSpPr>
            <a:spLocks/>
          </xdr:cNvSpPr>
        </xdr:nvSpPr>
        <xdr:spPr>
          <a:xfrm>
            <a:off x="144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" name="Rectangle 110"/>
          <xdr:cNvSpPr>
            <a:spLocks/>
          </xdr:cNvSpPr>
        </xdr:nvSpPr>
        <xdr:spPr>
          <a:xfrm>
            <a:off x="144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" name="Rectangle 111"/>
          <xdr:cNvSpPr>
            <a:spLocks/>
          </xdr:cNvSpPr>
        </xdr:nvSpPr>
        <xdr:spPr>
          <a:xfrm>
            <a:off x="163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" name="Line 112"/>
          <xdr:cNvSpPr>
            <a:spLocks/>
          </xdr:cNvSpPr>
        </xdr:nvSpPr>
        <xdr:spPr>
          <a:xfrm>
            <a:off x="18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" name="Rectangle 113"/>
          <xdr:cNvSpPr>
            <a:spLocks/>
          </xdr:cNvSpPr>
        </xdr:nvSpPr>
        <xdr:spPr>
          <a:xfrm>
            <a:off x="18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" name="Line 114"/>
          <xdr:cNvSpPr>
            <a:spLocks/>
          </xdr:cNvSpPr>
        </xdr:nvSpPr>
        <xdr:spPr>
          <a:xfrm>
            <a:off x="20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" name="Rectangle 115"/>
          <xdr:cNvSpPr>
            <a:spLocks/>
          </xdr:cNvSpPr>
        </xdr:nvSpPr>
        <xdr:spPr>
          <a:xfrm>
            <a:off x="20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" name="Line 116"/>
          <xdr:cNvSpPr>
            <a:spLocks/>
          </xdr:cNvSpPr>
        </xdr:nvSpPr>
        <xdr:spPr>
          <a:xfrm>
            <a:off x="226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" name="Rectangle 117"/>
          <xdr:cNvSpPr>
            <a:spLocks/>
          </xdr:cNvSpPr>
        </xdr:nvSpPr>
        <xdr:spPr>
          <a:xfrm>
            <a:off x="226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" name="Rectangle 118"/>
          <xdr:cNvSpPr>
            <a:spLocks/>
          </xdr:cNvSpPr>
        </xdr:nvSpPr>
        <xdr:spPr>
          <a:xfrm>
            <a:off x="246" y="1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" name="Rectangle 119"/>
          <xdr:cNvSpPr>
            <a:spLocks/>
          </xdr:cNvSpPr>
        </xdr:nvSpPr>
        <xdr:spPr>
          <a:xfrm>
            <a:off x="-1" y="52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" name="Line 120"/>
          <xdr:cNvSpPr>
            <a:spLocks/>
          </xdr:cNvSpPr>
        </xdr:nvSpPr>
        <xdr:spPr>
          <a:xfrm>
            <a:off x="2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" name="Rectangle 121"/>
          <xdr:cNvSpPr>
            <a:spLocks/>
          </xdr:cNvSpPr>
        </xdr:nvSpPr>
        <xdr:spPr>
          <a:xfrm>
            <a:off x="2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" name="Line 122"/>
          <xdr:cNvSpPr>
            <a:spLocks/>
          </xdr:cNvSpPr>
        </xdr:nvSpPr>
        <xdr:spPr>
          <a:xfrm>
            <a:off x="4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" name="Rectangle 123"/>
          <xdr:cNvSpPr>
            <a:spLocks/>
          </xdr:cNvSpPr>
        </xdr:nvSpPr>
        <xdr:spPr>
          <a:xfrm>
            <a:off x="4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" name="Line 124"/>
          <xdr:cNvSpPr>
            <a:spLocks/>
          </xdr:cNvSpPr>
        </xdr:nvSpPr>
        <xdr:spPr>
          <a:xfrm>
            <a:off x="6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" name="Rectangle 125"/>
          <xdr:cNvSpPr>
            <a:spLocks/>
          </xdr:cNvSpPr>
        </xdr:nvSpPr>
        <xdr:spPr>
          <a:xfrm>
            <a:off x="6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" name="Line 126"/>
          <xdr:cNvSpPr>
            <a:spLocks/>
          </xdr:cNvSpPr>
        </xdr:nvSpPr>
        <xdr:spPr>
          <a:xfrm>
            <a:off x="8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" name="Rectangle 127"/>
          <xdr:cNvSpPr>
            <a:spLocks/>
          </xdr:cNvSpPr>
        </xdr:nvSpPr>
        <xdr:spPr>
          <a:xfrm>
            <a:off x="8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5" name="Line 128"/>
          <xdr:cNvSpPr>
            <a:spLocks/>
          </xdr:cNvSpPr>
        </xdr:nvSpPr>
        <xdr:spPr>
          <a:xfrm>
            <a:off x="10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" name="Rectangle 129"/>
          <xdr:cNvSpPr>
            <a:spLocks/>
          </xdr:cNvSpPr>
        </xdr:nvSpPr>
        <xdr:spPr>
          <a:xfrm>
            <a:off x="10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" name="Line 130"/>
          <xdr:cNvSpPr>
            <a:spLocks/>
          </xdr:cNvSpPr>
        </xdr:nvSpPr>
        <xdr:spPr>
          <a:xfrm>
            <a:off x="12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" name="Rectangle 131"/>
          <xdr:cNvSpPr>
            <a:spLocks/>
          </xdr:cNvSpPr>
        </xdr:nvSpPr>
        <xdr:spPr>
          <a:xfrm>
            <a:off x="12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" name="Line 132"/>
          <xdr:cNvSpPr>
            <a:spLocks/>
          </xdr:cNvSpPr>
        </xdr:nvSpPr>
        <xdr:spPr>
          <a:xfrm>
            <a:off x="14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" name="Rectangle 133"/>
          <xdr:cNvSpPr>
            <a:spLocks/>
          </xdr:cNvSpPr>
        </xdr:nvSpPr>
        <xdr:spPr>
          <a:xfrm>
            <a:off x="14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Line 134"/>
          <xdr:cNvSpPr>
            <a:spLocks/>
          </xdr:cNvSpPr>
        </xdr:nvSpPr>
        <xdr:spPr>
          <a:xfrm>
            <a:off x="16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Rectangle 135"/>
          <xdr:cNvSpPr>
            <a:spLocks/>
          </xdr:cNvSpPr>
        </xdr:nvSpPr>
        <xdr:spPr>
          <a:xfrm>
            <a:off x="16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" name="Line 136"/>
          <xdr:cNvSpPr>
            <a:spLocks/>
          </xdr:cNvSpPr>
        </xdr:nvSpPr>
        <xdr:spPr>
          <a:xfrm>
            <a:off x="18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Rectangle 137"/>
          <xdr:cNvSpPr>
            <a:spLocks/>
          </xdr:cNvSpPr>
        </xdr:nvSpPr>
        <xdr:spPr>
          <a:xfrm>
            <a:off x="18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" name="Line 138"/>
          <xdr:cNvSpPr>
            <a:spLocks/>
          </xdr:cNvSpPr>
        </xdr:nvSpPr>
        <xdr:spPr>
          <a:xfrm>
            <a:off x="20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" name="Rectangle 139"/>
          <xdr:cNvSpPr>
            <a:spLocks/>
          </xdr:cNvSpPr>
        </xdr:nvSpPr>
        <xdr:spPr>
          <a:xfrm>
            <a:off x="20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7" name="Line 140"/>
          <xdr:cNvSpPr>
            <a:spLocks/>
          </xdr:cNvSpPr>
        </xdr:nvSpPr>
        <xdr:spPr>
          <a:xfrm>
            <a:off x="226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" name="Rectangle 141"/>
          <xdr:cNvSpPr>
            <a:spLocks/>
          </xdr:cNvSpPr>
        </xdr:nvSpPr>
        <xdr:spPr>
          <a:xfrm>
            <a:off x="226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" name="Rectangle 142"/>
          <xdr:cNvSpPr>
            <a:spLocks/>
          </xdr:cNvSpPr>
        </xdr:nvSpPr>
        <xdr:spPr>
          <a:xfrm>
            <a:off x="246" y="54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" name="Line 143"/>
          <xdr:cNvSpPr>
            <a:spLocks/>
          </xdr:cNvSpPr>
        </xdr:nvSpPr>
        <xdr:spPr>
          <a:xfrm>
            <a:off x="267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" name="Rectangle 144"/>
          <xdr:cNvSpPr>
            <a:spLocks/>
          </xdr:cNvSpPr>
        </xdr:nvSpPr>
        <xdr:spPr>
          <a:xfrm>
            <a:off x="267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" name="Line 145"/>
          <xdr:cNvSpPr>
            <a:spLocks/>
          </xdr:cNvSpPr>
        </xdr:nvSpPr>
        <xdr:spPr>
          <a:xfrm>
            <a:off x="288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" name="Rectangle 146"/>
          <xdr:cNvSpPr>
            <a:spLocks/>
          </xdr:cNvSpPr>
        </xdr:nvSpPr>
        <xdr:spPr>
          <a:xfrm>
            <a:off x="288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" name="Rectangle 147"/>
          <xdr:cNvSpPr>
            <a:spLocks/>
          </xdr:cNvSpPr>
        </xdr:nvSpPr>
        <xdr:spPr>
          <a:xfrm>
            <a:off x="307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" name="Line 148"/>
          <xdr:cNvSpPr>
            <a:spLocks/>
          </xdr:cNvSpPr>
        </xdr:nvSpPr>
        <xdr:spPr>
          <a:xfrm>
            <a:off x="329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" name="Rectangle 149"/>
          <xdr:cNvSpPr>
            <a:spLocks/>
          </xdr:cNvSpPr>
        </xdr:nvSpPr>
        <xdr:spPr>
          <a:xfrm>
            <a:off x="329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" name="Rectangle 150"/>
          <xdr:cNvSpPr>
            <a:spLocks/>
          </xdr:cNvSpPr>
        </xdr:nvSpPr>
        <xdr:spPr>
          <a:xfrm>
            <a:off x="348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" name="Rectangle 151"/>
          <xdr:cNvSpPr>
            <a:spLocks/>
          </xdr:cNvSpPr>
        </xdr:nvSpPr>
        <xdr:spPr>
          <a:xfrm>
            <a:off x="1" y="-1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" name="Rectangle 152"/>
          <xdr:cNvSpPr>
            <a:spLocks/>
          </xdr:cNvSpPr>
        </xdr:nvSpPr>
        <xdr:spPr>
          <a:xfrm>
            <a:off x="1" y="17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" name="Rectangle 153"/>
          <xdr:cNvSpPr>
            <a:spLocks/>
          </xdr:cNvSpPr>
        </xdr:nvSpPr>
        <xdr:spPr>
          <a:xfrm>
            <a:off x="1" y="52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" name="Rectangle 154"/>
          <xdr:cNvSpPr>
            <a:spLocks/>
          </xdr:cNvSpPr>
        </xdr:nvSpPr>
        <xdr:spPr>
          <a:xfrm>
            <a:off x="1" y="70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" name="Rectangle 155"/>
          <xdr:cNvSpPr>
            <a:spLocks/>
          </xdr:cNvSpPr>
        </xdr:nvSpPr>
        <xdr:spPr>
          <a:xfrm>
            <a:off x="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63" name="Rectangle 156"/>
          <xdr:cNvSpPr>
            <a:spLocks/>
          </xdr:cNvSpPr>
        </xdr:nvSpPr>
        <xdr:spPr>
          <a:xfrm>
            <a:off x="2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4" name="Rectangle 157"/>
          <xdr:cNvSpPr>
            <a:spLocks/>
          </xdr:cNvSpPr>
        </xdr:nvSpPr>
        <xdr:spPr>
          <a:xfrm>
            <a:off x="5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5" name="Rectangle 158"/>
          <xdr:cNvSpPr>
            <a:spLocks/>
          </xdr:cNvSpPr>
        </xdr:nvSpPr>
        <xdr:spPr>
          <a:xfrm>
            <a:off x="7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6" name="Rectangle 159"/>
          <xdr:cNvSpPr>
            <a:spLocks/>
          </xdr:cNvSpPr>
        </xdr:nvSpPr>
        <xdr:spPr>
          <a:xfrm>
            <a:off x="9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8</a:t>
            </a:r>
          </a:p>
        </xdr:txBody>
      </xdr:sp>
      <xdr:sp>
        <xdr:nvSpPr>
          <xdr:cNvPr id="67" name="Rectangle 160"/>
          <xdr:cNvSpPr>
            <a:spLocks/>
          </xdr:cNvSpPr>
        </xdr:nvSpPr>
        <xdr:spPr>
          <a:xfrm>
            <a:off x="11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68" name="Rectangle 161"/>
          <xdr:cNvSpPr>
            <a:spLocks/>
          </xdr:cNvSpPr>
        </xdr:nvSpPr>
        <xdr:spPr>
          <a:xfrm>
            <a:off x="13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9" name="Rectangle 162"/>
          <xdr:cNvSpPr>
            <a:spLocks/>
          </xdr:cNvSpPr>
        </xdr:nvSpPr>
        <xdr:spPr>
          <a:xfrm>
            <a:off x="15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0" name="Rectangle 163"/>
          <xdr:cNvSpPr>
            <a:spLocks/>
          </xdr:cNvSpPr>
        </xdr:nvSpPr>
        <xdr:spPr>
          <a:xfrm>
            <a:off x="17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1" name="Rectangle 164"/>
          <xdr:cNvSpPr>
            <a:spLocks/>
          </xdr:cNvSpPr>
        </xdr:nvSpPr>
        <xdr:spPr>
          <a:xfrm>
            <a:off x="19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2" name="Rectangle 165"/>
          <xdr:cNvSpPr>
            <a:spLocks/>
          </xdr:cNvSpPr>
        </xdr:nvSpPr>
        <xdr:spPr>
          <a:xfrm>
            <a:off x="21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3" name="Rectangle 166"/>
          <xdr:cNvSpPr>
            <a:spLocks/>
          </xdr:cNvSpPr>
        </xdr:nvSpPr>
        <xdr:spPr>
          <a:xfrm>
            <a:off x="23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4" name="Rectangle 167"/>
          <xdr:cNvSpPr>
            <a:spLocks/>
          </xdr:cNvSpPr>
        </xdr:nvSpPr>
        <xdr:spPr>
          <a:xfrm>
            <a:off x="25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5" name="Rectangle 168"/>
          <xdr:cNvSpPr>
            <a:spLocks/>
          </xdr:cNvSpPr>
        </xdr:nvSpPr>
        <xdr:spPr>
          <a:xfrm>
            <a:off x="27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76" name="Rectangle 169"/>
          <xdr:cNvSpPr>
            <a:spLocks/>
          </xdr:cNvSpPr>
        </xdr:nvSpPr>
        <xdr:spPr>
          <a:xfrm>
            <a:off x="296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77" name="Rectangle 170"/>
          <xdr:cNvSpPr>
            <a:spLocks/>
          </xdr:cNvSpPr>
        </xdr:nvSpPr>
        <xdr:spPr>
          <a:xfrm>
            <a:off x="31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78" name="Rectangle 171"/>
          <xdr:cNvSpPr>
            <a:spLocks/>
          </xdr:cNvSpPr>
        </xdr:nvSpPr>
        <xdr:spPr>
          <a:xfrm>
            <a:off x="33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9" name="Rectangle 172"/>
          <xdr:cNvSpPr>
            <a:spLocks/>
          </xdr:cNvSpPr>
        </xdr:nvSpPr>
        <xdr:spPr>
          <a:xfrm>
            <a:off x="134" y="21"/>
            <a:ext cx="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Statisztikai számjel</a:t>
            </a:r>
          </a:p>
        </xdr:txBody>
      </xdr:sp>
      <xdr:sp>
        <xdr:nvSpPr>
          <xdr:cNvPr id="80" name="Rectangle 173"/>
          <xdr:cNvSpPr>
            <a:spLocks/>
          </xdr:cNvSpPr>
        </xdr:nvSpPr>
        <xdr:spPr>
          <a:xfrm>
            <a:off x="9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1" name="Rectangle 174"/>
          <xdr:cNvSpPr>
            <a:spLocks/>
          </xdr:cNvSpPr>
        </xdr:nvSpPr>
        <xdr:spPr>
          <a:xfrm>
            <a:off x="29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82" name="Rectangle 175"/>
          <xdr:cNvSpPr>
            <a:spLocks/>
          </xdr:cNvSpPr>
        </xdr:nvSpPr>
        <xdr:spPr>
          <a:xfrm>
            <a:off x="50" y="56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3" name="Rectangle 176"/>
          <xdr:cNvSpPr>
            <a:spLocks/>
          </xdr:cNvSpPr>
        </xdr:nvSpPr>
        <xdr:spPr>
          <a:xfrm>
            <a:off x="70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4" name="Rectangle 177"/>
          <xdr:cNvSpPr>
            <a:spLocks/>
          </xdr:cNvSpPr>
        </xdr:nvSpPr>
        <xdr:spPr>
          <a:xfrm>
            <a:off x="90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85" name="Rectangle 178"/>
          <xdr:cNvSpPr>
            <a:spLocks/>
          </xdr:cNvSpPr>
        </xdr:nvSpPr>
        <xdr:spPr>
          <a:xfrm>
            <a:off x="112" y="56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6" name="Rectangle 179"/>
          <xdr:cNvSpPr>
            <a:spLocks/>
          </xdr:cNvSpPr>
        </xdr:nvSpPr>
        <xdr:spPr>
          <a:xfrm>
            <a:off x="132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7" name="Rectangle 180"/>
          <xdr:cNvSpPr>
            <a:spLocks/>
          </xdr:cNvSpPr>
        </xdr:nvSpPr>
        <xdr:spPr>
          <a:xfrm>
            <a:off x="152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8" name="Rectangle 181"/>
          <xdr:cNvSpPr>
            <a:spLocks/>
          </xdr:cNvSpPr>
        </xdr:nvSpPr>
        <xdr:spPr>
          <a:xfrm>
            <a:off x="173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9" name="Rectangle 182"/>
          <xdr:cNvSpPr>
            <a:spLocks/>
          </xdr:cNvSpPr>
        </xdr:nvSpPr>
        <xdr:spPr>
          <a:xfrm>
            <a:off x="193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0" name="Rectangle 183"/>
          <xdr:cNvSpPr>
            <a:spLocks/>
          </xdr:cNvSpPr>
        </xdr:nvSpPr>
        <xdr:spPr>
          <a:xfrm>
            <a:off x="214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91" name="Rectangle 184"/>
          <xdr:cNvSpPr>
            <a:spLocks/>
          </xdr:cNvSpPr>
        </xdr:nvSpPr>
        <xdr:spPr>
          <a:xfrm>
            <a:off x="234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2" name="Rectangle 185"/>
          <xdr:cNvSpPr>
            <a:spLocks/>
          </xdr:cNvSpPr>
        </xdr:nvSpPr>
        <xdr:spPr>
          <a:xfrm>
            <a:off x="83" y="74"/>
            <a:ext cx="10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Cégjegyzék száma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4010025</xdr:colOff>
      <xdr:row>1</xdr:row>
      <xdr:rowOff>9525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4457700" cy="857250"/>
          <a:chOff x="-1" y="-1"/>
          <a:chExt cx="351" cy="9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0" y="0"/>
            <a:ext cx="35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-1" y="-1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2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4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4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6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6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8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8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0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10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12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12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144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144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163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18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" name="Rectangle 21"/>
          <xdr:cNvSpPr>
            <a:spLocks/>
          </xdr:cNvSpPr>
        </xdr:nvSpPr>
        <xdr:spPr>
          <a:xfrm>
            <a:off x="18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0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20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226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226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246" y="1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-1" y="52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2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2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4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4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6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" name="Rectangle 33"/>
          <xdr:cNvSpPr>
            <a:spLocks/>
          </xdr:cNvSpPr>
        </xdr:nvSpPr>
        <xdr:spPr>
          <a:xfrm>
            <a:off x="6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" name="Rectangle 35"/>
          <xdr:cNvSpPr>
            <a:spLocks/>
          </xdr:cNvSpPr>
        </xdr:nvSpPr>
        <xdr:spPr>
          <a:xfrm>
            <a:off x="8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10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10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12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12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14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" name="Rectangle 41"/>
          <xdr:cNvSpPr>
            <a:spLocks/>
          </xdr:cNvSpPr>
        </xdr:nvSpPr>
        <xdr:spPr>
          <a:xfrm>
            <a:off x="14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6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Rectangle 43"/>
          <xdr:cNvSpPr>
            <a:spLocks/>
          </xdr:cNvSpPr>
        </xdr:nvSpPr>
        <xdr:spPr>
          <a:xfrm>
            <a:off x="16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18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Rectangle 45"/>
          <xdr:cNvSpPr>
            <a:spLocks/>
          </xdr:cNvSpPr>
        </xdr:nvSpPr>
        <xdr:spPr>
          <a:xfrm>
            <a:off x="18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20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" name="Rectangle 47"/>
          <xdr:cNvSpPr>
            <a:spLocks/>
          </xdr:cNvSpPr>
        </xdr:nvSpPr>
        <xdr:spPr>
          <a:xfrm>
            <a:off x="20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>
            <a:off x="226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" name="Rectangle 49"/>
          <xdr:cNvSpPr>
            <a:spLocks/>
          </xdr:cNvSpPr>
        </xdr:nvSpPr>
        <xdr:spPr>
          <a:xfrm>
            <a:off x="226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" name="Rectangle 50"/>
          <xdr:cNvSpPr>
            <a:spLocks/>
          </xdr:cNvSpPr>
        </xdr:nvSpPr>
        <xdr:spPr>
          <a:xfrm>
            <a:off x="246" y="54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267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" name="Rectangle 52"/>
          <xdr:cNvSpPr>
            <a:spLocks/>
          </xdr:cNvSpPr>
        </xdr:nvSpPr>
        <xdr:spPr>
          <a:xfrm>
            <a:off x="267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>
            <a:off x="288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" name="Rectangle 54"/>
          <xdr:cNvSpPr>
            <a:spLocks/>
          </xdr:cNvSpPr>
        </xdr:nvSpPr>
        <xdr:spPr>
          <a:xfrm>
            <a:off x="288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" name="Rectangle 55"/>
          <xdr:cNvSpPr>
            <a:spLocks/>
          </xdr:cNvSpPr>
        </xdr:nvSpPr>
        <xdr:spPr>
          <a:xfrm>
            <a:off x="307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329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" name="Rectangle 57"/>
          <xdr:cNvSpPr>
            <a:spLocks/>
          </xdr:cNvSpPr>
        </xdr:nvSpPr>
        <xdr:spPr>
          <a:xfrm>
            <a:off x="329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348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1" y="-1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>
            <a:off x="1" y="17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>
            <a:off x="1" y="52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>
            <a:off x="1" y="70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>
            <a:off x="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63" name="Rectangle 64"/>
          <xdr:cNvSpPr>
            <a:spLocks/>
          </xdr:cNvSpPr>
        </xdr:nvSpPr>
        <xdr:spPr>
          <a:xfrm>
            <a:off x="2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4" name="Rectangle 65"/>
          <xdr:cNvSpPr>
            <a:spLocks/>
          </xdr:cNvSpPr>
        </xdr:nvSpPr>
        <xdr:spPr>
          <a:xfrm>
            <a:off x="5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5" name="Rectangle 66"/>
          <xdr:cNvSpPr>
            <a:spLocks/>
          </xdr:cNvSpPr>
        </xdr:nvSpPr>
        <xdr:spPr>
          <a:xfrm>
            <a:off x="7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>
            <a:off x="9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8</a:t>
            </a:r>
          </a:p>
        </xdr:txBody>
      </xdr:sp>
      <xdr:sp>
        <xdr:nvSpPr>
          <xdr:cNvPr id="67" name="Rectangle 68"/>
          <xdr:cNvSpPr>
            <a:spLocks/>
          </xdr:cNvSpPr>
        </xdr:nvSpPr>
        <xdr:spPr>
          <a:xfrm>
            <a:off x="11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>
            <a:off x="13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>
            <a:off x="15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17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19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>
            <a:off x="21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3" name="Rectangle 74"/>
          <xdr:cNvSpPr>
            <a:spLocks/>
          </xdr:cNvSpPr>
        </xdr:nvSpPr>
        <xdr:spPr>
          <a:xfrm>
            <a:off x="23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25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27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76" name="Rectangle 77"/>
          <xdr:cNvSpPr>
            <a:spLocks/>
          </xdr:cNvSpPr>
        </xdr:nvSpPr>
        <xdr:spPr>
          <a:xfrm>
            <a:off x="296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77" name="Rectangle 78"/>
          <xdr:cNvSpPr>
            <a:spLocks/>
          </xdr:cNvSpPr>
        </xdr:nvSpPr>
        <xdr:spPr>
          <a:xfrm>
            <a:off x="31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33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134" y="21"/>
            <a:ext cx="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Statisztikai számjel</a:t>
            </a:r>
          </a:p>
        </xdr:txBody>
      </xdr:sp>
      <xdr:sp>
        <xdr:nvSpPr>
          <xdr:cNvPr id="80" name="Rectangle 81"/>
          <xdr:cNvSpPr>
            <a:spLocks/>
          </xdr:cNvSpPr>
        </xdr:nvSpPr>
        <xdr:spPr>
          <a:xfrm>
            <a:off x="9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1" name="Rectangle 82"/>
          <xdr:cNvSpPr>
            <a:spLocks/>
          </xdr:cNvSpPr>
        </xdr:nvSpPr>
        <xdr:spPr>
          <a:xfrm>
            <a:off x="29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50" y="56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70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>
            <a:off x="90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112" y="56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132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152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8" name="Rectangle 89"/>
          <xdr:cNvSpPr>
            <a:spLocks/>
          </xdr:cNvSpPr>
        </xdr:nvSpPr>
        <xdr:spPr>
          <a:xfrm>
            <a:off x="173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9" name="Rectangle 90"/>
          <xdr:cNvSpPr>
            <a:spLocks/>
          </xdr:cNvSpPr>
        </xdr:nvSpPr>
        <xdr:spPr>
          <a:xfrm>
            <a:off x="193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214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91" name="Rectangle 92"/>
          <xdr:cNvSpPr>
            <a:spLocks/>
          </xdr:cNvSpPr>
        </xdr:nvSpPr>
        <xdr:spPr>
          <a:xfrm>
            <a:off x="234" y="56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2" name="Rectangle 93"/>
          <xdr:cNvSpPr>
            <a:spLocks/>
          </xdr:cNvSpPr>
        </xdr:nvSpPr>
        <xdr:spPr>
          <a:xfrm>
            <a:off x="83" y="74"/>
            <a:ext cx="10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Cégjegyzék száma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3962400</xdr:colOff>
      <xdr:row>1</xdr:row>
      <xdr:rowOff>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0" y="0"/>
          <a:ext cx="4457700" cy="857250"/>
          <a:chOff x="-1" y="-1"/>
          <a:chExt cx="351" cy="90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0" y="0"/>
            <a:ext cx="35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-1" y="-1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2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4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4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6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6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8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8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0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10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12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12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144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144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163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18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" name="Rectangle 21"/>
          <xdr:cNvSpPr>
            <a:spLocks/>
          </xdr:cNvSpPr>
        </xdr:nvSpPr>
        <xdr:spPr>
          <a:xfrm>
            <a:off x="18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0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20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226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226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246" y="1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-1" y="52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2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2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4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4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6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" name="Rectangle 33"/>
          <xdr:cNvSpPr>
            <a:spLocks/>
          </xdr:cNvSpPr>
        </xdr:nvSpPr>
        <xdr:spPr>
          <a:xfrm>
            <a:off x="6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" name="Rectangle 35"/>
          <xdr:cNvSpPr>
            <a:spLocks/>
          </xdr:cNvSpPr>
        </xdr:nvSpPr>
        <xdr:spPr>
          <a:xfrm>
            <a:off x="8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10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10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12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12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14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" name="Rectangle 41"/>
          <xdr:cNvSpPr>
            <a:spLocks/>
          </xdr:cNvSpPr>
        </xdr:nvSpPr>
        <xdr:spPr>
          <a:xfrm>
            <a:off x="14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6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Rectangle 43"/>
          <xdr:cNvSpPr>
            <a:spLocks/>
          </xdr:cNvSpPr>
        </xdr:nvSpPr>
        <xdr:spPr>
          <a:xfrm>
            <a:off x="16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18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Rectangle 45"/>
          <xdr:cNvSpPr>
            <a:spLocks/>
          </xdr:cNvSpPr>
        </xdr:nvSpPr>
        <xdr:spPr>
          <a:xfrm>
            <a:off x="18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20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" name="Rectangle 47"/>
          <xdr:cNvSpPr>
            <a:spLocks/>
          </xdr:cNvSpPr>
        </xdr:nvSpPr>
        <xdr:spPr>
          <a:xfrm>
            <a:off x="20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>
            <a:off x="226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" name="Rectangle 49"/>
          <xdr:cNvSpPr>
            <a:spLocks/>
          </xdr:cNvSpPr>
        </xdr:nvSpPr>
        <xdr:spPr>
          <a:xfrm>
            <a:off x="226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" name="Rectangle 50"/>
          <xdr:cNvSpPr>
            <a:spLocks/>
          </xdr:cNvSpPr>
        </xdr:nvSpPr>
        <xdr:spPr>
          <a:xfrm>
            <a:off x="246" y="54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267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" name="Rectangle 52"/>
          <xdr:cNvSpPr>
            <a:spLocks/>
          </xdr:cNvSpPr>
        </xdr:nvSpPr>
        <xdr:spPr>
          <a:xfrm>
            <a:off x="267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>
            <a:off x="288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" name="Rectangle 54"/>
          <xdr:cNvSpPr>
            <a:spLocks/>
          </xdr:cNvSpPr>
        </xdr:nvSpPr>
        <xdr:spPr>
          <a:xfrm>
            <a:off x="288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" name="Rectangle 55"/>
          <xdr:cNvSpPr>
            <a:spLocks/>
          </xdr:cNvSpPr>
        </xdr:nvSpPr>
        <xdr:spPr>
          <a:xfrm>
            <a:off x="307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329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" name="Rectangle 57"/>
          <xdr:cNvSpPr>
            <a:spLocks/>
          </xdr:cNvSpPr>
        </xdr:nvSpPr>
        <xdr:spPr>
          <a:xfrm>
            <a:off x="329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348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1" y="-1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>
            <a:off x="1" y="17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>
            <a:off x="1" y="52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>
            <a:off x="1" y="70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>
            <a:off x="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63" name="Rectangle 64"/>
          <xdr:cNvSpPr>
            <a:spLocks/>
          </xdr:cNvSpPr>
        </xdr:nvSpPr>
        <xdr:spPr>
          <a:xfrm>
            <a:off x="2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4" name="Rectangle 65"/>
          <xdr:cNvSpPr>
            <a:spLocks/>
          </xdr:cNvSpPr>
        </xdr:nvSpPr>
        <xdr:spPr>
          <a:xfrm>
            <a:off x="5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5" name="Rectangle 66"/>
          <xdr:cNvSpPr>
            <a:spLocks/>
          </xdr:cNvSpPr>
        </xdr:nvSpPr>
        <xdr:spPr>
          <a:xfrm>
            <a:off x="7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>
            <a:off x="9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8</a:t>
            </a:r>
          </a:p>
        </xdr:txBody>
      </xdr:sp>
      <xdr:sp>
        <xdr:nvSpPr>
          <xdr:cNvPr id="67" name="Rectangle 68"/>
          <xdr:cNvSpPr>
            <a:spLocks/>
          </xdr:cNvSpPr>
        </xdr:nvSpPr>
        <xdr:spPr>
          <a:xfrm>
            <a:off x="11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>
            <a:off x="13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>
            <a:off x="15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17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19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>
            <a:off x="21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3" name="Rectangle 74"/>
          <xdr:cNvSpPr>
            <a:spLocks/>
          </xdr:cNvSpPr>
        </xdr:nvSpPr>
        <xdr:spPr>
          <a:xfrm>
            <a:off x="23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25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27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76" name="Rectangle 77"/>
          <xdr:cNvSpPr>
            <a:spLocks/>
          </xdr:cNvSpPr>
        </xdr:nvSpPr>
        <xdr:spPr>
          <a:xfrm>
            <a:off x="296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77" name="Rectangle 78"/>
          <xdr:cNvSpPr>
            <a:spLocks/>
          </xdr:cNvSpPr>
        </xdr:nvSpPr>
        <xdr:spPr>
          <a:xfrm>
            <a:off x="31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33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134" y="21"/>
            <a:ext cx="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Statisztikai számjel</a:t>
            </a:r>
          </a:p>
        </xdr:txBody>
      </xdr:sp>
      <xdr:sp>
        <xdr:nvSpPr>
          <xdr:cNvPr id="80" name="Rectangle 81"/>
          <xdr:cNvSpPr>
            <a:spLocks/>
          </xdr:cNvSpPr>
        </xdr:nvSpPr>
        <xdr:spPr>
          <a:xfrm>
            <a:off x="9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1" name="Rectangle 82"/>
          <xdr:cNvSpPr>
            <a:spLocks/>
          </xdr:cNvSpPr>
        </xdr:nvSpPr>
        <xdr:spPr>
          <a:xfrm>
            <a:off x="29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50" y="57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70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>
            <a:off x="90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112" y="57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132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152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8" name="Rectangle 89"/>
          <xdr:cNvSpPr>
            <a:spLocks/>
          </xdr:cNvSpPr>
        </xdr:nvSpPr>
        <xdr:spPr>
          <a:xfrm>
            <a:off x="173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9" name="Rectangle 90"/>
          <xdr:cNvSpPr>
            <a:spLocks/>
          </xdr:cNvSpPr>
        </xdr:nvSpPr>
        <xdr:spPr>
          <a:xfrm>
            <a:off x="193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214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91" name="Rectangle 92"/>
          <xdr:cNvSpPr>
            <a:spLocks/>
          </xdr:cNvSpPr>
        </xdr:nvSpPr>
        <xdr:spPr>
          <a:xfrm>
            <a:off x="234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2" name="Rectangle 93"/>
          <xdr:cNvSpPr>
            <a:spLocks/>
          </xdr:cNvSpPr>
        </xdr:nvSpPr>
        <xdr:spPr>
          <a:xfrm>
            <a:off x="83" y="74"/>
            <a:ext cx="10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Cégjegyzék száma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628650</xdr:colOff>
      <xdr:row>0</xdr:row>
      <xdr:rowOff>857250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0" y="0"/>
          <a:ext cx="4467225" cy="857250"/>
          <a:chOff x="-1" y="-1"/>
          <a:chExt cx="351" cy="90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0" y="0"/>
            <a:ext cx="35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-1" y="-1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2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4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4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6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6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8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8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0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10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12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12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144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144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163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18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" name="Rectangle 21"/>
          <xdr:cNvSpPr>
            <a:spLocks/>
          </xdr:cNvSpPr>
        </xdr:nvSpPr>
        <xdr:spPr>
          <a:xfrm>
            <a:off x="18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0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20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226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226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246" y="1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-1" y="52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2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2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4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4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6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" name="Rectangle 33"/>
          <xdr:cNvSpPr>
            <a:spLocks/>
          </xdr:cNvSpPr>
        </xdr:nvSpPr>
        <xdr:spPr>
          <a:xfrm>
            <a:off x="6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" name="Rectangle 35"/>
          <xdr:cNvSpPr>
            <a:spLocks/>
          </xdr:cNvSpPr>
        </xdr:nvSpPr>
        <xdr:spPr>
          <a:xfrm>
            <a:off x="8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10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10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12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12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14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" name="Rectangle 41"/>
          <xdr:cNvSpPr>
            <a:spLocks/>
          </xdr:cNvSpPr>
        </xdr:nvSpPr>
        <xdr:spPr>
          <a:xfrm>
            <a:off x="14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6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Rectangle 43"/>
          <xdr:cNvSpPr>
            <a:spLocks/>
          </xdr:cNvSpPr>
        </xdr:nvSpPr>
        <xdr:spPr>
          <a:xfrm>
            <a:off x="16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18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Rectangle 45"/>
          <xdr:cNvSpPr>
            <a:spLocks/>
          </xdr:cNvSpPr>
        </xdr:nvSpPr>
        <xdr:spPr>
          <a:xfrm>
            <a:off x="18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20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" name="Rectangle 47"/>
          <xdr:cNvSpPr>
            <a:spLocks/>
          </xdr:cNvSpPr>
        </xdr:nvSpPr>
        <xdr:spPr>
          <a:xfrm>
            <a:off x="20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>
            <a:off x="226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" name="Rectangle 49"/>
          <xdr:cNvSpPr>
            <a:spLocks/>
          </xdr:cNvSpPr>
        </xdr:nvSpPr>
        <xdr:spPr>
          <a:xfrm>
            <a:off x="226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" name="Rectangle 50"/>
          <xdr:cNvSpPr>
            <a:spLocks/>
          </xdr:cNvSpPr>
        </xdr:nvSpPr>
        <xdr:spPr>
          <a:xfrm>
            <a:off x="246" y="54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267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" name="Rectangle 52"/>
          <xdr:cNvSpPr>
            <a:spLocks/>
          </xdr:cNvSpPr>
        </xdr:nvSpPr>
        <xdr:spPr>
          <a:xfrm>
            <a:off x="267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>
            <a:off x="288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" name="Rectangle 54"/>
          <xdr:cNvSpPr>
            <a:spLocks/>
          </xdr:cNvSpPr>
        </xdr:nvSpPr>
        <xdr:spPr>
          <a:xfrm>
            <a:off x="288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" name="Rectangle 55"/>
          <xdr:cNvSpPr>
            <a:spLocks/>
          </xdr:cNvSpPr>
        </xdr:nvSpPr>
        <xdr:spPr>
          <a:xfrm>
            <a:off x="307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329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" name="Rectangle 57"/>
          <xdr:cNvSpPr>
            <a:spLocks/>
          </xdr:cNvSpPr>
        </xdr:nvSpPr>
        <xdr:spPr>
          <a:xfrm>
            <a:off x="329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348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1" y="-1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>
            <a:off x="1" y="17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>
            <a:off x="1" y="52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>
            <a:off x="1" y="70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>
            <a:off x="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63" name="Rectangle 64"/>
          <xdr:cNvSpPr>
            <a:spLocks/>
          </xdr:cNvSpPr>
        </xdr:nvSpPr>
        <xdr:spPr>
          <a:xfrm>
            <a:off x="2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4" name="Rectangle 65"/>
          <xdr:cNvSpPr>
            <a:spLocks/>
          </xdr:cNvSpPr>
        </xdr:nvSpPr>
        <xdr:spPr>
          <a:xfrm>
            <a:off x="5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5" name="Rectangle 66"/>
          <xdr:cNvSpPr>
            <a:spLocks/>
          </xdr:cNvSpPr>
        </xdr:nvSpPr>
        <xdr:spPr>
          <a:xfrm>
            <a:off x="7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>
            <a:off x="9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8</a:t>
            </a:r>
          </a:p>
        </xdr:txBody>
      </xdr:sp>
      <xdr:sp>
        <xdr:nvSpPr>
          <xdr:cNvPr id="67" name="Rectangle 68"/>
          <xdr:cNvSpPr>
            <a:spLocks/>
          </xdr:cNvSpPr>
        </xdr:nvSpPr>
        <xdr:spPr>
          <a:xfrm>
            <a:off x="11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>
            <a:off x="13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>
            <a:off x="15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17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19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>
            <a:off x="21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3" name="Rectangle 74"/>
          <xdr:cNvSpPr>
            <a:spLocks/>
          </xdr:cNvSpPr>
        </xdr:nvSpPr>
        <xdr:spPr>
          <a:xfrm>
            <a:off x="23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25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27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76" name="Rectangle 77"/>
          <xdr:cNvSpPr>
            <a:spLocks/>
          </xdr:cNvSpPr>
        </xdr:nvSpPr>
        <xdr:spPr>
          <a:xfrm>
            <a:off x="296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77" name="Rectangle 78"/>
          <xdr:cNvSpPr>
            <a:spLocks/>
          </xdr:cNvSpPr>
        </xdr:nvSpPr>
        <xdr:spPr>
          <a:xfrm>
            <a:off x="31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33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134" y="21"/>
            <a:ext cx="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Statisztikai számjel</a:t>
            </a:r>
          </a:p>
        </xdr:txBody>
      </xdr:sp>
      <xdr:sp>
        <xdr:nvSpPr>
          <xdr:cNvPr id="80" name="Rectangle 81"/>
          <xdr:cNvSpPr>
            <a:spLocks/>
          </xdr:cNvSpPr>
        </xdr:nvSpPr>
        <xdr:spPr>
          <a:xfrm>
            <a:off x="9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1" name="Rectangle 82"/>
          <xdr:cNvSpPr>
            <a:spLocks/>
          </xdr:cNvSpPr>
        </xdr:nvSpPr>
        <xdr:spPr>
          <a:xfrm>
            <a:off x="29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50" y="57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70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>
            <a:off x="90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112" y="57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132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152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8" name="Rectangle 89"/>
          <xdr:cNvSpPr>
            <a:spLocks/>
          </xdr:cNvSpPr>
        </xdr:nvSpPr>
        <xdr:spPr>
          <a:xfrm>
            <a:off x="173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9" name="Rectangle 90"/>
          <xdr:cNvSpPr>
            <a:spLocks/>
          </xdr:cNvSpPr>
        </xdr:nvSpPr>
        <xdr:spPr>
          <a:xfrm>
            <a:off x="193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214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91" name="Rectangle 92"/>
          <xdr:cNvSpPr>
            <a:spLocks/>
          </xdr:cNvSpPr>
        </xdr:nvSpPr>
        <xdr:spPr>
          <a:xfrm>
            <a:off x="234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2" name="Rectangle 93"/>
          <xdr:cNvSpPr>
            <a:spLocks/>
          </xdr:cNvSpPr>
        </xdr:nvSpPr>
        <xdr:spPr>
          <a:xfrm>
            <a:off x="83" y="74"/>
            <a:ext cx="10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Cégjegyzék száma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0</xdr:row>
      <xdr:rowOff>857250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4457700" cy="857250"/>
          <a:chOff x="-1" y="-1"/>
          <a:chExt cx="351" cy="90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0" y="0"/>
            <a:ext cx="35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-1" y="-1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2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2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4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4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6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" name="Rectangle 11"/>
          <xdr:cNvSpPr>
            <a:spLocks/>
          </xdr:cNvSpPr>
        </xdr:nvSpPr>
        <xdr:spPr>
          <a:xfrm>
            <a:off x="6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8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8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10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" name="Rectangle 15"/>
          <xdr:cNvSpPr>
            <a:spLocks/>
          </xdr:cNvSpPr>
        </xdr:nvSpPr>
        <xdr:spPr>
          <a:xfrm>
            <a:off x="10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12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" name="Rectangle 17"/>
          <xdr:cNvSpPr>
            <a:spLocks/>
          </xdr:cNvSpPr>
        </xdr:nvSpPr>
        <xdr:spPr>
          <a:xfrm>
            <a:off x="12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144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" name="Rectangle 19"/>
          <xdr:cNvSpPr>
            <a:spLocks/>
          </xdr:cNvSpPr>
        </xdr:nvSpPr>
        <xdr:spPr>
          <a:xfrm>
            <a:off x="144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" name="Rectangle 20"/>
          <xdr:cNvSpPr>
            <a:spLocks/>
          </xdr:cNvSpPr>
        </xdr:nvSpPr>
        <xdr:spPr>
          <a:xfrm>
            <a:off x="163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18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" name="Rectangle 22"/>
          <xdr:cNvSpPr>
            <a:spLocks/>
          </xdr:cNvSpPr>
        </xdr:nvSpPr>
        <xdr:spPr>
          <a:xfrm>
            <a:off x="18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" name="Line 23"/>
          <xdr:cNvSpPr>
            <a:spLocks/>
          </xdr:cNvSpPr>
        </xdr:nvSpPr>
        <xdr:spPr>
          <a:xfrm>
            <a:off x="20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" name="Rectangle 24"/>
          <xdr:cNvSpPr>
            <a:spLocks/>
          </xdr:cNvSpPr>
        </xdr:nvSpPr>
        <xdr:spPr>
          <a:xfrm>
            <a:off x="20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226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" name="Rectangle 26"/>
          <xdr:cNvSpPr>
            <a:spLocks/>
          </xdr:cNvSpPr>
        </xdr:nvSpPr>
        <xdr:spPr>
          <a:xfrm>
            <a:off x="226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" name="Rectangle 27"/>
          <xdr:cNvSpPr>
            <a:spLocks/>
          </xdr:cNvSpPr>
        </xdr:nvSpPr>
        <xdr:spPr>
          <a:xfrm>
            <a:off x="246" y="1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" name="Rectangle 28"/>
          <xdr:cNvSpPr>
            <a:spLocks/>
          </xdr:cNvSpPr>
        </xdr:nvSpPr>
        <xdr:spPr>
          <a:xfrm>
            <a:off x="-1" y="52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>
            <a:off x="2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" name="Rectangle 30"/>
          <xdr:cNvSpPr>
            <a:spLocks/>
          </xdr:cNvSpPr>
        </xdr:nvSpPr>
        <xdr:spPr>
          <a:xfrm>
            <a:off x="2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" name="Line 31"/>
          <xdr:cNvSpPr>
            <a:spLocks/>
          </xdr:cNvSpPr>
        </xdr:nvSpPr>
        <xdr:spPr>
          <a:xfrm>
            <a:off x="4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" name="Rectangle 32"/>
          <xdr:cNvSpPr>
            <a:spLocks/>
          </xdr:cNvSpPr>
        </xdr:nvSpPr>
        <xdr:spPr>
          <a:xfrm>
            <a:off x="4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6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" name="Rectangle 34"/>
          <xdr:cNvSpPr>
            <a:spLocks/>
          </xdr:cNvSpPr>
        </xdr:nvSpPr>
        <xdr:spPr>
          <a:xfrm>
            <a:off x="6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>
            <a:off x="8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" name="Rectangle 36"/>
          <xdr:cNvSpPr>
            <a:spLocks/>
          </xdr:cNvSpPr>
        </xdr:nvSpPr>
        <xdr:spPr>
          <a:xfrm>
            <a:off x="8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10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" name="Rectangle 38"/>
          <xdr:cNvSpPr>
            <a:spLocks/>
          </xdr:cNvSpPr>
        </xdr:nvSpPr>
        <xdr:spPr>
          <a:xfrm>
            <a:off x="10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12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" name="Rectangle 40"/>
          <xdr:cNvSpPr>
            <a:spLocks/>
          </xdr:cNvSpPr>
        </xdr:nvSpPr>
        <xdr:spPr>
          <a:xfrm>
            <a:off x="12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14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" name="Rectangle 42"/>
          <xdr:cNvSpPr>
            <a:spLocks/>
          </xdr:cNvSpPr>
        </xdr:nvSpPr>
        <xdr:spPr>
          <a:xfrm>
            <a:off x="14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Line 43"/>
          <xdr:cNvSpPr>
            <a:spLocks/>
          </xdr:cNvSpPr>
        </xdr:nvSpPr>
        <xdr:spPr>
          <a:xfrm>
            <a:off x="16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Rectangle 44"/>
          <xdr:cNvSpPr>
            <a:spLocks/>
          </xdr:cNvSpPr>
        </xdr:nvSpPr>
        <xdr:spPr>
          <a:xfrm>
            <a:off x="16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" name="Line 45"/>
          <xdr:cNvSpPr>
            <a:spLocks/>
          </xdr:cNvSpPr>
        </xdr:nvSpPr>
        <xdr:spPr>
          <a:xfrm>
            <a:off x="18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Rectangle 46"/>
          <xdr:cNvSpPr>
            <a:spLocks/>
          </xdr:cNvSpPr>
        </xdr:nvSpPr>
        <xdr:spPr>
          <a:xfrm>
            <a:off x="18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" name="Line 47"/>
          <xdr:cNvSpPr>
            <a:spLocks/>
          </xdr:cNvSpPr>
        </xdr:nvSpPr>
        <xdr:spPr>
          <a:xfrm>
            <a:off x="20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" name="Rectangle 48"/>
          <xdr:cNvSpPr>
            <a:spLocks/>
          </xdr:cNvSpPr>
        </xdr:nvSpPr>
        <xdr:spPr>
          <a:xfrm>
            <a:off x="20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7" name="Line 49"/>
          <xdr:cNvSpPr>
            <a:spLocks/>
          </xdr:cNvSpPr>
        </xdr:nvSpPr>
        <xdr:spPr>
          <a:xfrm>
            <a:off x="226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" name="Rectangle 50"/>
          <xdr:cNvSpPr>
            <a:spLocks/>
          </xdr:cNvSpPr>
        </xdr:nvSpPr>
        <xdr:spPr>
          <a:xfrm>
            <a:off x="226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" name="Rectangle 51"/>
          <xdr:cNvSpPr>
            <a:spLocks/>
          </xdr:cNvSpPr>
        </xdr:nvSpPr>
        <xdr:spPr>
          <a:xfrm>
            <a:off x="246" y="54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" name="Line 52"/>
          <xdr:cNvSpPr>
            <a:spLocks/>
          </xdr:cNvSpPr>
        </xdr:nvSpPr>
        <xdr:spPr>
          <a:xfrm>
            <a:off x="267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" name="Rectangle 53"/>
          <xdr:cNvSpPr>
            <a:spLocks/>
          </xdr:cNvSpPr>
        </xdr:nvSpPr>
        <xdr:spPr>
          <a:xfrm>
            <a:off x="267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" name="Line 54"/>
          <xdr:cNvSpPr>
            <a:spLocks/>
          </xdr:cNvSpPr>
        </xdr:nvSpPr>
        <xdr:spPr>
          <a:xfrm>
            <a:off x="288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" name="Rectangle 55"/>
          <xdr:cNvSpPr>
            <a:spLocks/>
          </xdr:cNvSpPr>
        </xdr:nvSpPr>
        <xdr:spPr>
          <a:xfrm>
            <a:off x="288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" name="Rectangle 56"/>
          <xdr:cNvSpPr>
            <a:spLocks/>
          </xdr:cNvSpPr>
        </xdr:nvSpPr>
        <xdr:spPr>
          <a:xfrm>
            <a:off x="307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" name="Line 57"/>
          <xdr:cNvSpPr>
            <a:spLocks/>
          </xdr:cNvSpPr>
        </xdr:nvSpPr>
        <xdr:spPr>
          <a:xfrm>
            <a:off x="329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" name="Rectangle 58"/>
          <xdr:cNvSpPr>
            <a:spLocks/>
          </xdr:cNvSpPr>
        </xdr:nvSpPr>
        <xdr:spPr>
          <a:xfrm>
            <a:off x="329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" name="Rectangle 59"/>
          <xdr:cNvSpPr>
            <a:spLocks/>
          </xdr:cNvSpPr>
        </xdr:nvSpPr>
        <xdr:spPr>
          <a:xfrm>
            <a:off x="348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" name="Rectangle 60"/>
          <xdr:cNvSpPr>
            <a:spLocks/>
          </xdr:cNvSpPr>
        </xdr:nvSpPr>
        <xdr:spPr>
          <a:xfrm>
            <a:off x="1" y="-1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" name="Rectangle 61"/>
          <xdr:cNvSpPr>
            <a:spLocks/>
          </xdr:cNvSpPr>
        </xdr:nvSpPr>
        <xdr:spPr>
          <a:xfrm>
            <a:off x="1" y="17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" name="Rectangle 62"/>
          <xdr:cNvSpPr>
            <a:spLocks/>
          </xdr:cNvSpPr>
        </xdr:nvSpPr>
        <xdr:spPr>
          <a:xfrm>
            <a:off x="1" y="52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" name="Rectangle 63"/>
          <xdr:cNvSpPr>
            <a:spLocks/>
          </xdr:cNvSpPr>
        </xdr:nvSpPr>
        <xdr:spPr>
          <a:xfrm>
            <a:off x="1" y="70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" name="Rectangle 64"/>
          <xdr:cNvSpPr>
            <a:spLocks/>
          </xdr:cNvSpPr>
        </xdr:nvSpPr>
        <xdr:spPr>
          <a:xfrm>
            <a:off x="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63" name="Rectangle 65"/>
          <xdr:cNvSpPr>
            <a:spLocks/>
          </xdr:cNvSpPr>
        </xdr:nvSpPr>
        <xdr:spPr>
          <a:xfrm>
            <a:off x="2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4" name="Rectangle 66"/>
          <xdr:cNvSpPr>
            <a:spLocks/>
          </xdr:cNvSpPr>
        </xdr:nvSpPr>
        <xdr:spPr>
          <a:xfrm>
            <a:off x="5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5" name="Rectangle 67"/>
          <xdr:cNvSpPr>
            <a:spLocks/>
          </xdr:cNvSpPr>
        </xdr:nvSpPr>
        <xdr:spPr>
          <a:xfrm>
            <a:off x="7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6" name="Rectangle 68"/>
          <xdr:cNvSpPr>
            <a:spLocks/>
          </xdr:cNvSpPr>
        </xdr:nvSpPr>
        <xdr:spPr>
          <a:xfrm>
            <a:off x="9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8</a:t>
            </a:r>
          </a:p>
        </xdr:txBody>
      </xdr:sp>
      <xdr:sp>
        <xdr:nvSpPr>
          <xdr:cNvPr id="67" name="Rectangle 69"/>
          <xdr:cNvSpPr>
            <a:spLocks/>
          </xdr:cNvSpPr>
        </xdr:nvSpPr>
        <xdr:spPr>
          <a:xfrm>
            <a:off x="111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68" name="Rectangle 70"/>
          <xdr:cNvSpPr>
            <a:spLocks/>
          </xdr:cNvSpPr>
        </xdr:nvSpPr>
        <xdr:spPr>
          <a:xfrm>
            <a:off x="13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9" name="Rectangle 71"/>
          <xdr:cNvSpPr>
            <a:spLocks/>
          </xdr:cNvSpPr>
        </xdr:nvSpPr>
        <xdr:spPr>
          <a:xfrm>
            <a:off x="15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0" name="Rectangle 72"/>
          <xdr:cNvSpPr>
            <a:spLocks/>
          </xdr:cNvSpPr>
        </xdr:nvSpPr>
        <xdr:spPr>
          <a:xfrm>
            <a:off x="17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1" name="Rectangle 73"/>
          <xdr:cNvSpPr>
            <a:spLocks/>
          </xdr:cNvSpPr>
        </xdr:nvSpPr>
        <xdr:spPr>
          <a:xfrm>
            <a:off x="19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2" name="Rectangle 74"/>
          <xdr:cNvSpPr>
            <a:spLocks/>
          </xdr:cNvSpPr>
        </xdr:nvSpPr>
        <xdr:spPr>
          <a:xfrm>
            <a:off x="21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3" name="Rectangle 75"/>
          <xdr:cNvSpPr>
            <a:spLocks/>
          </xdr:cNvSpPr>
        </xdr:nvSpPr>
        <xdr:spPr>
          <a:xfrm>
            <a:off x="23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4" name="Rectangle 76"/>
          <xdr:cNvSpPr>
            <a:spLocks/>
          </xdr:cNvSpPr>
        </xdr:nvSpPr>
        <xdr:spPr>
          <a:xfrm>
            <a:off x="25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5" name="Rectangle 77"/>
          <xdr:cNvSpPr>
            <a:spLocks/>
          </xdr:cNvSpPr>
        </xdr:nvSpPr>
        <xdr:spPr>
          <a:xfrm>
            <a:off x="27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76" name="Rectangle 78"/>
          <xdr:cNvSpPr>
            <a:spLocks/>
          </xdr:cNvSpPr>
        </xdr:nvSpPr>
        <xdr:spPr>
          <a:xfrm>
            <a:off x="296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77" name="Rectangle 79"/>
          <xdr:cNvSpPr>
            <a:spLocks/>
          </xdr:cNvSpPr>
        </xdr:nvSpPr>
        <xdr:spPr>
          <a:xfrm>
            <a:off x="31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78" name="Rectangle 80"/>
          <xdr:cNvSpPr>
            <a:spLocks/>
          </xdr:cNvSpPr>
        </xdr:nvSpPr>
        <xdr:spPr>
          <a:xfrm>
            <a:off x="33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9" name="Rectangle 81"/>
          <xdr:cNvSpPr>
            <a:spLocks/>
          </xdr:cNvSpPr>
        </xdr:nvSpPr>
        <xdr:spPr>
          <a:xfrm>
            <a:off x="134" y="21"/>
            <a:ext cx="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Statisztikai számjel</a:t>
            </a:r>
          </a:p>
        </xdr:txBody>
      </xdr:sp>
      <xdr:sp>
        <xdr:nvSpPr>
          <xdr:cNvPr id="80" name="Rectangle 82"/>
          <xdr:cNvSpPr>
            <a:spLocks/>
          </xdr:cNvSpPr>
        </xdr:nvSpPr>
        <xdr:spPr>
          <a:xfrm>
            <a:off x="9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1" name="Rectangle 83"/>
          <xdr:cNvSpPr>
            <a:spLocks/>
          </xdr:cNvSpPr>
        </xdr:nvSpPr>
        <xdr:spPr>
          <a:xfrm>
            <a:off x="29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82" name="Rectangle 84"/>
          <xdr:cNvSpPr>
            <a:spLocks/>
          </xdr:cNvSpPr>
        </xdr:nvSpPr>
        <xdr:spPr>
          <a:xfrm>
            <a:off x="50" y="57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3" name="Rectangle 85"/>
          <xdr:cNvSpPr>
            <a:spLocks/>
          </xdr:cNvSpPr>
        </xdr:nvSpPr>
        <xdr:spPr>
          <a:xfrm>
            <a:off x="70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4" name="Rectangle 86"/>
          <xdr:cNvSpPr>
            <a:spLocks/>
          </xdr:cNvSpPr>
        </xdr:nvSpPr>
        <xdr:spPr>
          <a:xfrm>
            <a:off x="90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85" name="Rectangle 87"/>
          <xdr:cNvSpPr>
            <a:spLocks/>
          </xdr:cNvSpPr>
        </xdr:nvSpPr>
        <xdr:spPr>
          <a:xfrm>
            <a:off x="112" y="57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6" name="Rectangle 88"/>
          <xdr:cNvSpPr>
            <a:spLocks/>
          </xdr:cNvSpPr>
        </xdr:nvSpPr>
        <xdr:spPr>
          <a:xfrm>
            <a:off x="132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7" name="Rectangle 89"/>
          <xdr:cNvSpPr>
            <a:spLocks/>
          </xdr:cNvSpPr>
        </xdr:nvSpPr>
        <xdr:spPr>
          <a:xfrm>
            <a:off x="152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8" name="Rectangle 90"/>
          <xdr:cNvSpPr>
            <a:spLocks/>
          </xdr:cNvSpPr>
        </xdr:nvSpPr>
        <xdr:spPr>
          <a:xfrm>
            <a:off x="173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9" name="Rectangle 91"/>
          <xdr:cNvSpPr>
            <a:spLocks/>
          </xdr:cNvSpPr>
        </xdr:nvSpPr>
        <xdr:spPr>
          <a:xfrm>
            <a:off x="193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0" name="Rectangle 92"/>
          <xdr:cNvSpPr>
            <a:spLocks/>
          </xdr:cNvSpPr>
        </xdr:nvSpPr>
        <xdr:spPr>
          <a:xfrm>
            <a:off x="214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91" name="Rectangle 93"/>
          <xdr:cNvSpPr>
            <a:spLocks/>
          </xdr:cNvSpPr>
        </xdr:nvSpPr>
        <xdr:spPr>
          <a:xfrm>
            <a:off x="234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2" name="Rectangle 94"/>
          <xdr:cNvSpPr>
            <a:spLocks/>
          </xdr:cNvSpPr>
        </xdr:nvSpPr>
        <xdr:spPr>
          <a:xfrm>
            <a:off x="83" y="74"/>
            <a:ext cx="10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Cégjegyzék száma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628650</xdr:colOff>
      <xdr:row>0</xdr:row>
      <xdr:rowOff>857250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0" y="0"/>
          <a:ext cx="4467225" cy="857250"/>
          <a:chOff x="-1" y="-1"/>
          <a:chExt cx="351" cy="90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0" y="0"/>
            <a:ext cx="35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-1" y="-1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2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41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41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6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6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82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82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0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10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123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123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144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144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163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18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" name="Rectangle 21"/>
          <xdr:cNvSpPr>
            <a:spLocks/>
          </xdr:cNvSpPr>
        </xdr:nvSpPr>
        <xdr:spPr>
          <a:xfrm>
            <a:off x="18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05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205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226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226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246" y="1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-1" y="52"/>
            <a:ext cx="2" cy="2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2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2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41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41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6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" name="Rectangle 33"/>
          <xdr:cNvSpPr>
            <a:spLocks/>
          </xdr:cNvSpPr>
        </xdr:nvSpPr>
        <xdr:spPr>
          <a:xfrm>
            <a:off x="6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2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" name="Rectangle 35"/>
          <xdr:cNvSpPr>
            <a:spLocks/>
          </xdr:cNvSpPr>
        </xdr:nvSpPr>
        <xdr:spPr>
          <a:xfrm>
            <a:off x="82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10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10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123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123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14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" name="Rectangle 41"/>
          <xdr:cNvSpPr>
            <a:spLocks/>
          </xdr:cNvSpPr>
        </xdr:nvSpPr>
        <xdr:spPr>
          <a:xfrm>
            <a:off x="14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64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Rectangle 43"/>
          <xdr:cNvSpPr>
            <a:spLocks/>
          </xdr:cNvSpPr>
        </xdr:nvSpPr>
        <xdr:spPr>
          <a:xfrm>
            <a:off x="164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18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Rectangle 45"/>
          <xdr:cNvSpPr>
            <a:spLocks/>
          </xdr:cNvSpPr>
        </xdr:nvSpPr>
        <xdr:spPr>
          <a:xfrm>
            <a:off x="18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205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" name="Rectangle 47"/>
          <xdr:cNvSpPr>
            <a:spLocks/>
          </xdr:cNvSpPr>
        </xdr:nvSpPr>
        <xdr:spPr>
          <a:xfrm>
            <a:off x="205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>
            <a:off x="226" y="54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" name="Rectangle 49"/>
          <xdr:cNvSpPr>
            <a:spLocks/>
          </xdr:cNvSpPr>
        </xdr:nvSpPr>
        <xdr:spPr>
          <a:xfrm>
            <a:off x="226" y="54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" name="Rectangle 50"/>
          <xdr:cNvSpPr>
            <a:spLocks/>
          </xdr:cNvSpPr>
        </xdr:nvSpPr>
        <xdr:spPr>
          <a:xfrm>
            <a:off x="246" y="54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267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" name="Rectangle 52"/>
          <xdr:cNvSpPr>
            <a:spLocks/>
          </xdr:cNvSpPr>
        </xdr:nvSpPr>
        <xdr:spPr>
          <a:xfrm>
            <a:off x="267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>
            <a:off x="288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" name="Rectangle 54"/>
          <xdr:cNvSpPr>
            <a:spLocks/>
          </xdr:cNvSpPr>
        </xdr:nvSpPr>
        <xdr:spPr>
          <a:xfrm>
            <a:off x="288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" name="Rectangle 55"/>
          <xdr:cNvSpPr>
            <a:spLocks/>
          </xdr:cNvSpPr>
        </xdr:nvSpPr>
        <xdr:spPr>
          <a:xfrm>
            <a:off x="307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329" y="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" name="Rectangle 57"/>
          <xdr:cNvSpPr>
            <a:spLocks/>
          </xdr:cNvSpPr>
        </xdr:nvSpPr>
        <xdr:spPr>
          <a:xfrm>
            <a:off x="329" y="1"/>
            <a:ext cx="1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348" y="1"/>
            <a:ext cx="2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1" y="-1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>
            <a:off x="1" y="17"/>
            <a:ext cx="349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>
            <a:off x="1" y="52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>
            <a:off x="1" y="70"/>
            <a:ext cx="246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>
            <a:off x="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63" name="Rectangle 64"/>
          <xdr:cNvSpPr>
            <a:spLocks/>
          </xdr:cNvSpPr>
        </xdr:nvSpPr>
        <xdr:spPr>
          <a:xfrm>
            <a:off x="29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4" name="Rectangle 65"/>
          <xdr:cNvSpPr>
            <a:spLocks/>
          </xdr:cNvSpPr>
        </xdr:nvSpPr>
        <xdr:spPr>
          <a:xfrm>
            <a:off x="5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65" name="Rectangle 66"/>
          <xdr:cNvSpPr>
            <a:spLocks/>
          </xdr:cNvSpPr>
        </xdr:nvSpPr>
        <xdr:spPr>
          <a:xfrm>
            <a:off x="70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>
            <a:off x="9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8</a:t>
            </a:r>
          </a:p>
        </xdr:txBody>
      </xdr:sp>
      <xdr:sp>
        <xdr:nvSpPr>
          <xdr:cNvPr id="67" name="Rectangle 68"/>
          <xdr:cNvSpPr>
            <a:spLocks/>
          </xdr:cNvSpPr>
        </xdr:nvSpPr>
        <xdr:spPr>
          <a:xfrm>
            <a:off x="11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>
            <a:off x="13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3</a:t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>
            <a:off x="152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17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4</a:t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193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>
            <a:off x="21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3" name="Rectangle 74"/>
          <xdr:cNvSpPr>
            <a:spLocks/>
          </xdr:cNvSpPr>
        </xdr:nvSpPr>
        <xdr:spPr>
          <a:xfrm>
            <a:off x="234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25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275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76" name="Rectangle 77"/>
          <xdr:cNvSpPr>
            <a:spLocks/>
          </xdr:cNvSpPr>
        </xdr:nvSpPr>
        <xdr:spPr>
          <a:xfrm>
            <a:off x="296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9</a:t>
            </a:r>
          </a:p>
        </xdr:txBody>
      </xdr:sp>
      <xdr:sp>
        <xdr:nvSpPr>
          <xdr:cNvPr id="77" name="Rectangle 78"/>
          <xdr:cNvSpPr>
            <a:spLocks/>
          </xdr:cNvSpPr>
        </xdr:nvSpPr>
        <xdr:spPr>
          <a:xfrm>
            <a:off x="31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337" y="3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134" y="21"/>
            <a:ext cx="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Statisztikai számjel</a:t>
            </a:r>
          </a:p>
        </xdr:txBody>
      </xdr:sp>
      <xdr:sp>
        <xdr:nvSpPr>
          <xdr:cNvPr id="80" name="Rectangle 81"/>
          <xdr:cNvSpPr>
            <a:spLocks/>
          </xdr:cNvSpPr>
        </xdr:nvSpPr>
        <xdr:spPr>
          <a:xfrm>
            <a:off x="9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1" name="Rectangle 82"/>
          <xdr:cNvSpPr>
            <a:spLocks/>
          </xdr:cNvSpPr>
        </xdr:nvSpPr>
        <xdr:spPr>
          <a:xfrm>
            <a:off x="29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50" y="57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70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>
            <a:off x="90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</a:t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112" y="57"/>
            <a:ext cx="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-</a:t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132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152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8" name="Rectangle 89"/>
          <xdr:cNvSpPr>
            <a:spLocks/>
          </xdr:cNvSpPr>
        </xdr:nvSpPr>
        <xdr:spPr>
          <a:xfrm>
            <a:off x="173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0</a:t>
            </a:r>
          </a:p>
        </xdr:txBody>
      </xdr:sp>
      <xdr:sp>
        <xdr:nvSpPr>
          <xdr:cNvPr id="89" name="Rectangle 90"/>
          <xdr:cNvSpPr>
            <a:spLocks/>
          </xdr:cNvSpPr>
        </xdr:nvSpPr>
        <xdr:spPr>
          <a:xfrm>
            <a:off x="193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214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1</a:t>
            </a:r>
          </a:p>
        </xdr:txBody>
      </xdr:sp>
      <xdr:sp>
        <xdr:nvSpPr>
          <xdr:cNvPr id="91" name="Rectangle 92"/>
          <xdr:cNvSpPr>
            <a:spLocks/>
          </xdr:cNvSpPr>
        </xdr:nvSpPr>
        <xdr:spPr>
          <a:xfrm>
            <a:off x="234" y="57"/>
            <a:ext cx="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7</a:t>
            </a:r>
          </a:p>
        </xdr:txBody>
      </xdr:sp>
      <xdr:sp>
        <xdr:nvSpPr>
          <xdr:cNvPr id="92" name="Rectangle 93"/>
          <xdr:cNvSpPr>
            <a:spLocks/>
          </xdr:cNvSpPr>
        </xdr:nvSpPr>
        <xdr:spPr>
          <a:xfrm>
            <a:off x="83" y="74"/>
            <a:ext cx="10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Cégjegyzék száma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G42"/>
  <sheetViews>
    <sheetView showGridLines="0" zoomScalePageLayoutView="0" workbookViewId="0" topLeftCell="A1">
      <selection activeCell="B30" sqref="B30"/>
    </sheetView>
  </sheetViews>
  <sheetFormatPr defaultColWidth="9.00390625" defaultRowHeight="12.75" outlineLevelRow="1"/>
  <cols>
    <col min="1" max="1" width="5.375" style="15" customWidth="1"/>
    <col min="2" max="2" width="51.125" style="14" customWidth="1"/>
    <col min="3" max="3" width="10.50390625" style="14" customWidth="1"/>
    <col min="4" max="4" width="13.625" style="14" customWidth="1"/>
    <col min="5" max="5" width="17.625" style="14" customWidth="1"/>
    <col min="6" max="7" width="10.875" style="14" hidden="1" customWidth="1"/>
    <col min="8" max="8" width="9.375" style="14" customWidth="1"/>
    <col min="9" max="9" width="11.125" style="14" customWidth="1"/>
    <col min="10" max="16384" width="9.375" style="14" customWidth="1"/>
  </cols>
  <sheetData>
    <row r="1" ht="87" customHeight="1"/>
    <row r="2" spans="1:2" ht="39.75" customHeight="1">
      <c r="A2" s="38" t="s">
        <v>324</v>
      </c>
      <c r="B2" s="38"/>
    </row>
    <row r="3" spans="1:7" ht="15.75">
      <c r="A3" s="125" t="s">
        <v>0</v>
      </c>
      <c r="B3" s="125"/>
      <c r="C3" s="13"/>
      <c r="D3" s="13"/>
      <c r="E3" s="13"/>
      <c r="F3" s="13"/>
      <c r="G3" s="13"/>
    </row>
    <row r="4" spans="1:7" ht="15.75">
      <c r="A4" s="126" t="s">
        <v>184</v>
      </c>
      <c r="B4" s="126"/>
      <c r="C4" s="13"/>
      <c r="D4" s="13"/>
      <c r="E4" s="13"/>
      <c r="F4" s="13"/>
      <c r="G4" s="13"/>
    </row>
    <row r="5" spans="2:7" ht="32.25" thickBot="1">
      <c r="B5" s="16"/>
      <c r="C5" s="13"/>
      <c r="D5" s="13"/>
      <c r="E5" s="17" t="s">
        <v>3</v>
      </c>
      <c r="F5" s="13"/>
      <c r="G5" s="13"/>
    </row>
    <row r="6" spans="1:7" ht="19.5" customHeight="1" outlineLevel="1">
      <c r="A6" s="18" t="s">
        <v>100</v>
      </c>
      <c r="B6" s="19"/>
      <c r="C6" s="20" t="s">
        <v>319</v>
      </c>
      <c r="D6" s="21" t="s">
        <v>5</v>
      </c>
      <c r="E6" s="22" t="s">
        <v>321</v>
      </c>
      <c r="F6" s="23"/>
      <c r="G6" s="24"/>
    </row>
    <row r="7" spans="1:7" ht="19.5" customHeight="1" outlineLevel="1" thickBot="1">
      <c r="A7" s="25" t="s">
        <v>6</v>
      </c>
      <c r="B7" s="26" t="s">
        <v>7</v>
      </c>
      <c r="C7" s="27" t="s">
        <v>8</v>
      </c>
      <c r="D7" s="27" t="s">
        <v>9</v>
      </c>
      <c r="E7" s="28" t="s">
        <v>8</v>
      </c>
      <c r="F7" s="23" t="s">
        <v>10</v>
      </c>
      <c r="G7" s="24" t="s">
        <v>11</v>
      </c>
    </row>
    <row r="8" spans="1:7" s="31" customFormat="1" ht="19.5" customHeight="1" outlineLevel="1" thickBot="1">
      <c r="A8" s="51" t="s">
        <v>185</v>
      </c>
      <c r="B8" s="171" t="s">
        <v>13</v>
      </c>
      <c r="C8" s="53" t="s">
        <v>14</v>
      </c>
      <c r="D8" s="172" t="s">
        <v>15</v>
      </c>
      <c r="E8" s="173" t="s">
        <v>16</v>
      </c>
      <c r="F8" s="29"/>
      <c r="G8" s="30"/>
    </row>
    <row r="9" spans="1:7" ht="19.5" customHeight="1">
      <c r="A9" s="174" t="s">
        <v>186</v>
      </c>
      <c r="B9" s="175" t="s">
        <v>187</v>
      </c>
      <c r="C9" s="176">
        <f>C10+C18+C26</f>
        <v>143439</v>
      </c>
      <c r="D9" s="176">
        <f>D10+D18+D26</f>
        <v>0</v>
      </c>
      <c r="E9" s="177">
        <f>E10+E18+E26</f>
        <v>139601</v>
      </c>
      <c r="F9" s="12">
        <f>F10+F18+F26</f>
        <v>161470</v>
      </c>
      <c r="G9" s="7">
        <f>G10+G18+G26</f>
        <v>159200</v>
      </c>
    </row>
    <row r="10" spans="1:7" ht="19.5" customHeight="1" outlineLevel="1">
      <c r="A10" s="178" t="s">
        <v>188</v>
      </c>
      <c r="B10" s="155" t="s">
        <v>189</v>
      </c>
      <c r="C10" s="162">
        <f>SUM(C11:C17)</f>
        <v>0</v>
      </c>
      <c r="D10" s="162">
        <f>D11+D12+D13+D14+D15+D17</f>
        <v>0</v>
      </c>
      <c r="E10" s="163">
        <f>E11+E12+E13+E14+E15+E17</f>
        <v>0</v>
      </c>
      <c r="F10" s="12">
        <f>F11+F12+F13+F14+F15</f>
        <v>300</v>
      </c>
      <c r="G10" s="7">
        <f>G11+G12+G13+G14+G15</f>
        <v>200</v>
      </c>
    </row>
    <row r="11" spans="1:7" ht="19.5" customHeight="1" outlineLevel="1">
      <c r="A11" s="178" t="s">
        <v>190</v>
      </c>
      <c r="B11" s="155" t="s">
        <v>191</v>
      </c>
      <c r="C11" s="162"/>
      <c r="D11" s="162"/>
      <c r="E11" s="163"/>
      <c r="F11" s="23"/>
      <c r="G11" s="24"/>
    </row>
    <row r="12" spans="1:7" ht="19.5" customHeight="1" outlineLevel="1">
      <c r="A12" s="178" t="s">
        <v>192</v>
      </c>
      <c r="B12" s="155" t="s">
        <v>193</v>
      </c>
      <c r="C12" s="162"/>
      <c r="D12" s="162"/>
      <c r="E12" s="163"/>
      <c r="F12" s="23"/>
      <c r="G12" s="24"/>
    </row>
    <row r="13" spans="1:7" ht="19.5" customHeight="1">
      <c r="A13" s="178" t="s">
        <v>194</v>
      </c>
      <c r="B13" s="155" t="s">
        <v>195</v>
      </c>
      <c r="C13" s="162"/>
      <c r="D13" s="162"/>
      <c r="E13" s="163"/>
      <c r="F13" s="23">
        <v>300</v>
      </c>
      <c r="G13" s="24">
        <v>200</v>
      </c>
    </row>
    <row r="14" spans="1:7" ht="19.5" customHeight="1">
      <c r="A14" s="178" t="s">
        <v>196</v>
      </c>
      <c r="B14" s="155" t="s">
        <v>197</v>
      </c>
      <c r="C14" s="162"/>
      <c r="D14" s="162"/>
      <c r="E14" s="163"/>
      <c r="F14" s="23"/>
      <c r="G14" s="24"/>
    </row>
    <row r="15" spans="1:7" ht="19.5" customHeight="1">
      <c r="A15" s="178" t="s">
        <v>198</v>
      </c>
      <c r="B15" s="155" t="s">
        <v>199</v>
      </c>
      <c r="C15" s="162"/>
      <c r="D15" s="162"/>
      <c r="E15" s="163"/>
      <c r="F15" s="23"/>
      <c r="G15" s="24"/>
    </row>
    <row r="16" spans="1:7" ht="19.5" customHeight="1">
      <c r="A16" s="178" t="s">
        <v>200</v>
      </c>
      <c r="B16" s="155" t="s">
        <v>201</v>
      </c>
      <c r="C16" s="162"/>
      <c r="D16" s="162"/>
      <c r="E16" s="163"/>
      <c r="F16" s="23"/>
      <c r="G16" s="24"/>
    </row>
    <row r="17" spans="1:7" ht="19.5" customHeight="1">
      <c r="A17" s="178" t="s">
        <v>202</v>
      </c>
      <c r="B17" s="155" t="s">
        <v>203</v>
      </c>
      <c r="C17" s="162"/>
      <c r="D17" s="162"/>
      <c r="E17" s="163"/>
      <c r="F17" s="23"/>
      <c r="G17" s="24"/>
    </row>
    <row r="18" spans="1:7" ht="19.5" customHeight="1">
      <c r="A18" s="179" t="s">
        <v>204</v>
      </c>
      <c r="B18" s="155" t="s">
        <v>205</v>
      </c>
      <c r="C18" s="162">
        <f>SUM(C19:C25)</f>
        <v>136620</v>
      </c>
      <c r="D18" s="162">
        <f>SUM(D19:D25)</f>
        <v>0</v>
      </c>
      <c r="E18" s="163">
        <f>SUM(E19:E25)</f>
        <v>137611</v>
      </c>
      <c r="F18" s="12">
        <f>SUM(F19:F24)</f>
        <v>126570</v>
      </c>
      <c r="G18" s="7">
        <f>SUM(G19:G24)</f>
        <v>126000</v>
      </c>
    </row>
    <row r="19" spans="1:7" ht="19.5" customHeight="1">
      <c r="A19" s="178" t="s">
        <v>206</v>
      </c>
      <c r="B19" s="155" t="s">
        <v>207</v>
      </c>
      <c r="C19" s="162">
        <v>93887</v>
      </c>
      <c r="D19" s="162"/>
      <c r="E19" s="163">
        <v>90547</v>
      </c>
      <c r="F19" s="23">
        <v>113500</v>
      </c>
      <c r="G19" s="24">
        <v>112000</v>
      </c>
    </row>
    <row r="20" spans="1:7" ht="19.5" customHeight="1">
      <c r="A20" s="178" t="s">
        <v>208</v>
      </c>
      <c r="B20" s="155" t="s">
        <v>209</v>
      </c>
      <c r="C20" s="162">
        <v>1284</v>
      </c>
      <c r="D20" s="162"/>
      <c r="E20" s="163">
        <v>1290</v>
      </c>
      <c r="F20" s="23">
        <v>3000</v>
      </c>
      <c r="G20" s="24">
        <v>2500</v>
      </c>
    </row>
    <row r="21" spans="1:7" ht="19.5" customHeight="1">
      <c r="A21" s="178" t="s">
        <v>17</v>
      </c>
      <c r="B21" s="155" t="s">
        <v>210</v>
      </c>
      <c r="C21" s="162">
        <v>285</v>
      </c>
      <c r="D21" s="162"/>
      <c r="E21" s="163">
        <v>631</v>
      </c>
      <c r="F21" s="23">
        <v>10070</v>
      </c>
      <c r="G21" s="24">
        <v>11500</v>
      </c>
    </row>
    <row r="22" spans="1:7" ht="19.5" customHeight="1">
      <c r="A22" s="178" t="s">
        <v>22</v>
      </c>
      <c r="B22" s="155" t="s">
        <v>211</v>
      </c>
      <c r="C22" s="162"/>
      <c r="D22" s="162"/>
      <c r="E22" s="163"/>
      <c r="F22" s="23"/>
      <c r="G22" s="24"/>
    </row>
    <row r="23" spans="1:7" ht="19.5" customHeight="1">
      <c r="A23" s="178" t="s">
        <v>212</v>
      </c>
      <c r="B23" s="155" t="s">
        <v>213</v>
      </c>
      <c r="C23" s="162"/>
      <c r="D23" s="162"/>
      <c r="E23" s="163"/>
      <c r="F23" s="23"/>
      <c r="G23" s="24"/>
    </row>
    <row r="24" spans="1:7" ht="19.5" customHeight="1">
      <c r="A24" s="178" t="s">
        <v>214</v>
      </c>
      <c r="B24" s="155" t="s">
        <v>215</v>
      </c>
      <c r="C24" s="162"/>
      <c r="D24" s="162"/>
      <c r="E24" s="163"/>
      <c r="F24" s="23"/>
      <c r="G24" s="24"/>
    </row>
    <row r="25" spans="1:7" ht="19.5" customHeight="1">
      <c r="A25" s="178" t="s">
        <v>216</v>
      </c>
      <c r="B25" s="155" t="s">
        <v>217</v>
      </c>
      <c r="C25" s="162">
        <v>41164</v>
      </c>
      <c r="D25" s="162"/>
      <c r="E25" s="163">
        <v>45143</v>
      </c>
      <c r="F25" s="23"/>
      <c r="G25" s="24"/>
    </row>
    <row r="26" spans="1:7" ht="27.75" customHeight="1">
      <c r="A26" s="178" t="s">
        <v>218</v>
      </c>
      <c r="B26" s="180" t="s">
        <v>219</v>
      </c>
      <c r="C26" s="181">
        <f>SUM(C27:C33)</f>
        <v>6819</v>
      </c>
      <c r="D26" s="181">
        <f>SUM(D27:D33)</f>
        <v>0</v>
      </c>
      <c r="E26" s="163">
        <f>SUM(E27:E33)</f>
        <v>1990</v>
      </c>
      <c r="F26" s="12">
        <f>SUM(F27:F31)</f>
        <v>34600</v>
      </c>
      <c r="G26" s="7">
        <f>SUM(G27:G31)</f>
        <v>33000</v>
      </c>
    </row>
    <row r="27" spans="1:7" ht="19.5" customHeight="1">
      <c r="A27" s="178" t="s">
        <v>220</v>
      </c>
      <c r="B27" s="155" t="s">
        <v>326</v>
      </c>
      <c r="C27" s="162"/>
      <c r="D27" s="162"/>
      <c r="E27" s="163"/>
      <c r="F27" s="23">
        <v>34200</v>
      </c>
      <c r="G27" s="24">
        <v>32500</v>
      </c>
    </row>
    <row r="28" spans="1:7" ht="19.5" customHeight="1">
      <c r="A28" s="178" t="s">
        <v>221</v>
      </c>
      <c r="B28" s="155" t="s">
        <v>222</v>
      </c>
      <c r="C28" s="162"/>
      <c r="D28" s="162"/>
      <c r="E28" s="163"/>
      <c r="F28" s="12"/>
      <c r="G28" s="7"/>
    </row>
    <row r="29" spans="1:7" ht="19.5" customHeight="1">
      <c r="A29" s="178" t="s">
        <v>56</v>
      </c>
      <c r="B29" s="155" t="s">
        <v>223</v>
      </c>
      <c r="C29" s="162">
        <v>6732</v>
      </c>
      <c r="D29" s="162"/>
      <c r="E29" s="163">
        <v>1990</v>
      </c>
      <c r="F29" s="23">
        <v>400</v>
      </c>
      <c r="G29" s="24">
        <v>500</v>
      </c>
    </row>
    <row r="30" spans="1:7" ht="27" customHeight="1">
      <c r="A30" s="178" t="s">
        <v>224</v>
      </c>
      <c r="B30" s="155" t="s">
        <v>327</v>
      </c>
      <c r="C30" s="162"/>
      <c r="D30" s="162"/>
      <c r="E30" s="163"/>
      <c r="F30" s="23"/>
      <c r="G30" s="24"/>
    </row>
    <row r="31" spans="1:7" ht="19.5" customHeight="1">
      <c r="A31" s="178" t="s">
        <v>19</v>
      </c>
      <c r="B31" s="155" t="s">
        <v>225</v>
      </c>
      <c r="C31" s="162">
        <v>87</v>
      </c>
      <c r="D31" s="162"/>
      <c r="E31" s="163"/>
      <c r="F31" s="23"/>
      <c r="G31" s="24"/>
    </row>
    <row r="32" spans="1:7" ht="19.5" customHeight="1">
      <c r="A32" s="178" t="s">
        <v>21</v>
      </c>
      <c r="B32" s="155" t="s">
        <v>226</v>
      </c>
      <c r="C32" s="162"/>
      <c r="D32" s="162"/>
      <c r="E32" s="163"/>
      <c r="F32" s="23"/>
      <c r="G32" s="24"/>
    </row>
    <row r="33" spans="1:7" ht="28.5" customHeight="1">
      <c r="A33" s="178" t="s">
        <v>227</v>
      </c>
      <c r="B33" s="182" t="s">
        <v>228</v>
      </c>
      <c r="C33" s="162"/>
      <c r="D33" s="162"/>
      <c r="E33" s="163"/>
      <c r="F33" s="23"/>
      <c r="G33" s="24"/>
    </row>
    <row r="34" spans="1:7" ht="15.75">
      <c r="A34" s="32"/>
      <c r="B34" s="33"/>
      <c r="C34" s="34"/>
      <c r="D34" s="34"/>
      <c r="E34" s="34"/>
      <c r="F34" s="34"/>
      <c r="G34" s="34"/>
    </row>
    <row r="35" spans="1:7" ht="15.75">
      <c r="A35" s="32"/>
      <c r="B35" s="33"/>
      <c r="C35" s="34"/>
      <c r="D35" s="34"/>
      <c r="E35" s="34"/>
      <c r="F35" s="34"/>
      <c r="G35" s="34"/>
    </row>
    <row r="36" spans="1:7" ht="15.75">
      <c r="A36" s="32"/>
      <c r="B36" s="33"/>
      <c r="C36" s="34"/>
      <c r="D36" s="34"/>
      <c r="E36" s="34"/>
      <c r="F36" s="34"/>
      <c r="G36" s="34"/>
    </row>
    <row r="37" spans="1:7" ht="15.75">
      <c r="A37" s="32"/>
      <c r="B37" s="33"/>
      <c r="C37" s="34"/>
      <c r="D37" s="34"/>
      <c r="E37" s="34"/>
      <c r="F37" s="34"/>
      <c r="G37" s="34"/>
    </row>
    <row r="38" spans="1:7" ht="15.75">
      <c r="A38" s="32"/>
      <c r="B38" s="33"/>
      <c r="C38" s="34"/>
      <c r="D38" s="34"/>
      <c r="E38" s="34"/>
      <c r="F38" s="34"/>
      <c r="G38" s="34"/>
    </row>
    <row r="39" spans="1:7" ht="15.75">
      <c r="A39" s="32"/>
      <c r="B39" s="33"/>
      <c r="C39" s="34"/>
      <c r="D39" s="34"/>
      <c r="E39" s="34"/>
      <c r="F39" s="34"/>
      <c r="G39" s="34"/>
    </row>
    <row r="40" spans="1:7" ht="15.75">
      <c r="A40" s="32"/>
      <c r="B40" s="33"/>
      <c r="C40" s="34"/>
      <c r="D40" s="34"/>
      <c r="E40" s="34"/>
      <c r="F40" s="34"/>
      <c r="G40" s="34"/>
    </row>
    <row r="41" spans="1:7" ht="15.75">
      <c r="A41" s="32"/>
      <c r="B41" s="33"/>
      <c r="C41" s="34"/>
      <c r="D41" s="34"/>
      <c r="E41" s="34"/>
      <c r="F41" s="34"/>
      <c r="G41" s="34"/>
    </row>
    <row r="42" spans="1:7" ht="15.75">
      <c r="A42" s="32"/>
      <c r="B42" s="33"/>
      <c r="C42" s="34"/>
      <c r="D42" s="34"/>
      <c r="E42" s="34"/>
      <c r="F42" s="34"/>
      <c r="G42" s="34"/>
    </row>
  </sheetData>
  <sheetProtection/>
  <printOptions horizontalCentered="1" verticalCentered="1"/>
  <pageMargins left="0.34" right="0.09" top="0.6" bottom="0.77" header="0.33" footer="0.3937007874015748"/>
  <pageSetup fitToHeight="1" fitToWidth="1"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G41"/>
  <sheetViews>
    <sheetView showGridLines="0" zoomScalePageLayoutView="0" workbookViewId="0" topLeftCell="A17">
      <selection activeCell="E22" sqref="E22"/>
    </sheetView>
  </sheetViews>
  <sheetFormatPr defaultColWidth="9.00390625" defaultRowHeight="12.75" outlineLevelRow="1"/>
  <cols>
    <col min="1" max="1" width="5.375" style="15" customWidth="1"/>
    <col min="2" max="2" width="52.125" style="14" customWidth="1"/>
    <col min="3" max="3" width="11.50390625" style="14" customWidth="1"/>
    <col min="4" max="4" width="13.625" style="14" customWidth="1"/>
    <col min="5" max="5" width="17.625" style="14" customWidth="1"/>
    <col min="6" max="7" width="10.875" style="14" hidden="1" customWidth="1"/>
    <col min="8" max="8" width="9.375" style="14" customWidth="1"/>
    <col min="9" max="9" width="19.125" style="14" customWidth="1"/>
    <col min="10" max="16384" width="9.375" style="14" customWidth="1"/>
  </cols>
  <sheetData>
    <row r="1" ht="70.5" customHeight="1"/>
    <row r="2" spans="1:7" ht="15.75">
      <c r="A2" s="125" t="s">
        <v>0</v>
      </c>
      <c r="B2" s="125"/>
      <c r="C2" s="13"/>
      <c r="D2" s="13"/>
      <c r="E2" s="13"/>
      <c r="F2" s="13"/>
      <c r="G2" s="13"/>
    </row>
    <row r="3" spans="1:7" ht="15.75">
      <c r="A3" s="126" t="s">
        <v>184</v>
      </c>
      <c r="B3" s="126"/>
      <c r="C3" s="13"/>
      <c r="D3" s="13"/>
      <c r="E3" s="13"/>
      <c r="F3" s="13"/>
      <c r="G3" s="13"/>
    </row>
    <row r="4" spans="2:7" ht="32.25" thickBot="1">
      <c r="B4" s="16"/>
      <c r="C4" s="13"/>
      <c r="D4" s="13"/>
      <c r="E4" s="17" t="s">
        <v>3</v>
      </c>
      <c r="F4" s="13"/>
      <c r="G4" s="13"/>
    </row>
    <row r="5" spans="1:7" ht="19.5" customHeight="1" outlineLevel="1">
      <c r="A5" s="18" t="s">
        <v>100</v>
      </c>
      <c r="B5" s="19"/>
      <c r="C5" s="20" t="s">
        <v>319</v>
      </c>
      <c r="D5" s="21" t="s">
        <v>5</v>
      </c>
      <c r="E5" s="22" t="s">
        <v>321</v>
      </c>
      <c r="F5" s="23"/>
      <c r="G5" s="24"/>
    </row>
    <row r="6" spans="1:7" ht="19.5" customHeight="1" outlineLevel="1" thickBot="1">
      <c r="A6" s="25" t="s">
        <v>6</v>
      </c>
      <c r="B6" s="26" t="s">
        <v>7</v>
      </c>
      <c r="C6" s="27" t="s">
        <v>8</v>
      </c>
      <c r="D6" s="27" t="s">
        <v>9</v>
      </c>
      <c r="E6" s="28" t="s">
        <v>8</v>
      </c>
      <c r="F6" s="23" t="s">
        <v>10</v>
      </c>
      <c r="G6" s="24" t="s">
        <v>11</v>
      </c>
    </row>
    <row r="7" spans="1:7" s="31" customFormat="1" ht="19.5" customHeight="1" outlineLevel="1" thickBot="1">
      <c r="A7" s="51" t="s">
        <v>185</v>
      </c>
      <c r="B7" s="171" t="s">
        <v>13</v>
      </c>
      <c r="C7" s="53" t="s">
        <v>14</v>
      </c>
      <c r="D7" s="172" t="s">
        <v>15</v>
      </c>
      <c r="E7" s="173" t="s">
        <v>16</v>
      </c>
      <c r="F7" s="29"/>
      <c r="G7" s="30"/>
    </row>
    <row r="8" spans="1:7" ht="19.5" customHeight="1" outlineLevel="1">
      <c r="A8" s="178" t="s">
        <v>229</v>
      </c>
      <c r="B8" s="175" t="s">
        <v>230</v>
      </c>
      <c r="C8" s="164">
        <f>C9+C16+C22+C27</f>
        <v>276183</v>
      </c>
      <c r="D8" s="164">
        <f>D9+D16+D22+D27</f>
        <v>0</v>
      </c>
      <c r="E8" s="165">
        <f>E9+E16+E22+E27</f>
        <v>319952</v>
      </c>
      <c r="F8" s="12">
        <f>F9+F16+F23+F28</f>
        <v>70779</v>
      </c>
      <c r="G8" s="7">
        <f>G9+G16+G23+G28</f>
        <v>102664</v>
      </c>
    </row>
    <row r="9" spans="1:7" ht="19.5" customHeight="1" outlineLevel="1">
      <c r="A9" s="178" t="s">
        <v>231</v>
      </c>
      <c r="B9" s="155" t="s">
        <v>232</v>
      </c>
      <c r="C9" s="162">
        <f>SUM(C10:C15)</f>
        <v>19271</v>
      </c>
      <c r="D9" s="162">
        <f>SUM(D10:D15)</f>
        <v>0</v>
      </c>
      <c r="E9" s="163">
        <f>SUM(E10:E15)</f>
        <v>22861</v>
      </c>
      <c r="F9" s="12">
        <f>SUM(F10:F15)</f>
        <v>52000</v>
      </c>
      <c r="G9" s="7">
        <f>SUM(G10:G15)</f>
        <v>39000</v>
      </c>
    </row>
    <row r="10" spans="1:7" ht="17.25" customHeight="1" outlineLevel="1">
      <c r="A10" s="178" t="s">
        <v>233</v>
      </c>
      <c r="B10" s="155" t="s">
        <v>343</v>
      </c>
      <c r="C10" s="162">
        <v>159</v>
      </c>
      <c r="D10" s="162"/>
      <c r="E10" s="163">
        <v>103</v>
      </c>
      <c r="F10" s="23"/>
      <c r="G10" s="24"/>
    </row>
    <row r="11" spans="1:7" ht="19.5" customHeight="1" outlineLevel="1">
      <c r="A11" s="178" t="s">
        <v>234</v>
      </c>
      <c r="B11" s="155" t="s">
        <v>342</v>
      </c>
      <c r="C11" s="162"/>
      <c r="D11" s="162"/>
      <c r="E11" s="163"/>
      <c r="F11" s="23">
        <v>52000</v>
      </c>
      <c r="G11" s="24">
        <v>39000</v>
      </c>
    </row>
    <row r="12" spans="1:7" ht="19.5" customHeight="1" outlineLevel="1">
      <c r="A12" s="178" t="s">
        <v>235</v>
      </c>
      <c r="B12" s="155" t="s">
        <v>341</v>
      </c>
      <c r="C12" s="162"/>
      <c r="D12" s="164"/>
      <c r="E12" s="165"/>
      <c r="F12" s="12"/>
      <c r="G12" s="7"/>
    </row>
    <row r="13" spans="1:7" ht="19.5" customHeight="1">
      <c r="A13" s="178" t="s">
        <v>39</v>
      </c>
      <c r="B13" s="155" t="s">
        <v>340</v>
      </c>
      <c r="C13" s="162"/>
      <c r="D13" s="162"/>
      <c r="E13" s="163"/>
      <c r="F13" s="23"/>
      <c r="G13" s="24"/>
    </row>
    <row r="14" spans="1:7" ht="17.25" customHeight="1">
      <c r="A14" s="178" t="s">
        <v>236</v>
      </c>
      <c r="B14" s="155" t="s">
        <v>339</v>
      </c>
      <c r="C14" s="162">
        <v>19112</v>
      </c>
      <c r="D14" s="162"/>
      <c r="E14" s="163">
        <v>22758</v>
      </c>
      <c r="F14" s="23"/>
      <c r="G14" s="24"/>
    </row>
    <row r="15" spans="1:7" ht="15.75" customHeight="1">
      <c r="A15" s="178" t="s">
        <v>237</v>
      </c>
      <c r="B15" s="155" t="s">
        <v>338</v>
      </c>
      <c r="C15" s="162"/>
      <c r="D15" s="162"/>
      <c r="E15" s="163"/>
      <c r="F15" s="23"/>
      <c r="G15" s="24"/>
    </row>
    <row r="16" spans="1:7" ht="19.5" customHeight="1">
      <c r="A16" s="178" t="s">
        <v>238</v>
      </c>
      <c r="B16" s="155" t="s">
        <v>239</v>
      </c>
      <c r="C16" s="162">
        <f>SUM(C17:C21)</f>
        <v>12270</v>
      </c>
      <c r="D16" s="162">
        <f>SUM(D17:D21)</f>
        <v>0</v>
      </c>
      <c r="E16" s="163">
        <f>SUM(E17:E21)</f>
        <v>11916</v>
      </c>
      <c r="F16" s="12">
        <f>SUM(F17:F22)</f>
        <v>26061</v>
      </c>
      <c r="G16" s="7">
        <f>SUM(G17:G22)</f>
        <v>31500</v>
      </c>
    </row>
    <row r="17" spans="1:7" ht="29.25" customHeight="1">
      <c r="A17" s="178" t="s">
        <v>240</v>
      </c>
      <c r="B17" s="155" t="s">
        <v>337</v>
      </c>
      <c r="C17" s="162">
        <v>8101</v>
      </c>
      <c r="D17" s="162"/>
      <c r="E17" s="163">
        <v>9912</v>
      </c>
      <c r="F17" s="23">
        <v>15000</v>
      </c>
      <c r="G17" s="24">
        <v>16000</v>
      </c>
    </row>
    <row r="18" spans="1:7" ht="19.5" customHeight="1">
      <c r="A18" s="178" t="s">
        <v>241</v>
      </c>
      <c r="B18" s="155" t="s">
        <v>336</v>
      </c>
      <c r="C18" s="162"/>
      <c r="D18" s="162"/>
      <c r="E18" s="163"/>
      <c r="F18" s="23"/>
      <c r="G18" s="24"/>
    </row>
    <row r="19" spans="1:7" ht="28.5" customHeight="1">
      <c r="A19" s="178" t="s">
        <v>242</v>
      </c>
      <c r="B19" s="155" t="s">
        <v>243</v>
      </c>
      <c r="C19" s="162"/>
      <c r="D19" s="162"/>
      <c r="E19" s="163"/>
      <c r="F19" s="23"/>
      <c r="G19" s="24"/>
    </row>
    <row r="20" spans="1:7" ht="18.75" customHeight="1">
      <c r="A20" s="178" t="s">
        <v>58</v>
      </c>
      <c r="B20" s="155" t="s">
        <v>244</v>
      </c>
      <c r="C20" s="162"/>
      <c r="D20" s="162"/>
      <c r="E20" s="163"/>
      <c r="F20" s="23"/>
      <c r="G20" s="24"/>
    </row>
    <row r="21" spans="1:7" ht="19.5" customHeight="1">
      <c r="A21" s="178" t="s">
        <v>245</v>
      </c>
      <c r="B21" s="155" t="s">
        <v>335</v>
      </c>
      <c r="C21" s="162">
        <v>4169</v>
      </c>
      <c r="D21" s="162"/>
      <c r="E21" s="163">
        <v>2004</v>
      </c>
      <c r="F21" s="23"/>
      <c r="G21" s="24"/>
    </row>
    <row r="22" spans="1:7" ht="19.5" customHeight="1">
      <c r="A22" s="178" t="s">
        <v>246</v>
      </c>
      <c r="B22" s="155" t="s">
        <v>247</v>
      </c>
      <c r="C22" s="162">
        <f>SUM(C23:C26)</f>
        <v>23386</v>
      </c>
      <c r="D22" s="162">
        <f>SUM(D23:D26)</f>
        <v>0</v>
      </c>
      <c r="E22" s="163">
        <f>SUM(E23:E26)</f>
        <v>85413</v>
      </c>
      <c r="F22" s="23">
        <f>26061-15000</f>
        <v>11061</v>
      </c>
      <c r="G22" s="24">
        <f>31500-16000</f>
        <v>15500</v>
      </c>
    </row>
    <row r="23" spans="1:7" ht="19.5" customHeight="1">
      <c r="A23" s="178" t="s">
        <v>67</v>
      </c>
      <c r="B23" s="155" t="s">
        <v>328</v>
      </c>
      <c r="C23" s="162"/>
      <c r="D23" s="162"/>
      <c r="E23" s="163"/>
      <c r="F23" s="12">
        <f>SUM(F25:F27)</f>
        <v>0</v>
      </c>
      <c r="G23" s="7">
        <f>SUM(G25:G27)</f>
        <v>6000</v>
      </c>
    </row>
    <row r="24" spans="1:7" ht="19.5" customHeight="1">
      <c r="A24" s="178" t="s">
        <v>70</v>
      </c>
      <c r="B24" s="155" t="s">
        <v>329</v>
      </c>
      <c r="C24" s="162"/>
      <c r="D24" s="162"/>
      <c r="E24" s="163"/>
      <c r="F24" s="12"/>
      <c r="G24" s="7"/>
    </row>
    <row r="25" spans="1:7" ht="20.25" customHeight="1">
      <c r="A25" s="178" t="s">
        <v>73</v>
      </c>
      <c r="B25" s="155" t="s">
        <v>330</v>
      </c>
      <c r="C25" s="162"/>
      <c r="D25" s="164"/>
      <c r="E25" s="163"/>
      <c r="F25" s="23"/>
      <c r="G25" s="24"/>
    </row>
    <row r="26" spans="1:7" ht="28.5" customHeight="1">
      <c r="A26" s="178" t="s">
        <v>76</v>
      </c>
      <c r="B26" s="155" t="s">
        <v>331</v>
      </c>
      <c r="C26" s="162">
        <v>23386</v>
      </c>
      <c r="D26" s="162"/>
      <c r="E26" s="163">
        <v>85413</v>
      </c>
      <c r="F26" s="12"/>
      <c r="G26" s="7"/>
    </row>
    <row r="27" spans="1:7" ht="19.5" customHeight="1">
      <c r="A27" s="178" t="s">
        <v>79</v>
      </c>
      <c r="B27" s="155" t="s">
        <v>248</v>
      </c>
      <c r="C27" s="162">
        <f>SUM(C28:C29)</f>
        <v>221256</v>
      </c>
      <c r="D27" s="162">
        <f>SUM(D28:D29)</f>
        <v>0</v>
      </c>
      <c r="E27" s="163">
        <f>SUM(E28:E29)</f>
        <v>199762</v>
      </c>
      <c r="F27" s="23"/>
      <c r="G27" s="24">
        <v>6000</v>
      </c>
    </row>
    <row r="28" spans="1:7" ht="17.25" customHeight="1">
      <c r="A28" s="178" t="s">
        <v>249</v>
      </c>
      <c r="B28" s="155" t="s">
        <v>332</v>
      </c>
      <c r="C28" s="162">
        <v>2253</v>
      </c>
      <c r="D28" s="162"/>
      <c r="E28" s="163">
        <v>1785</v>
      </c>
      <c r="F28" s="12">
        <f>SUM(F29:F30)</f>
        <v>-7282</v>
      </c>
      <c r="G28" s="7">
        <f>SUM(G29:G30)</f>
        <v>26164</v>
      </c>
    </row>
    <row r="29" spans="1:7" ht="17.25" customHeight="1">
      <c r="A29" s="178" t="s">
        <v>250</v>
      </c>
      <c r="B29" s="155" t="s">
        <v>333</v>
      </c>
      <c r="C29" s="162">
        <v>219003</v>
      </c>
      <c r="D29" s="162"/>
      <c r="E29" s="163">
        <v>197977</v>
      </c>
      <c r="F29" s="23">
        <v>1200</v>
      </c>
      <c r="G29" s="24">
        <v>2500</v>
      </c>
    </row>
    <row r="30" spans="1:7" ht="19.5" customHeight="1">
      <c r="A30" s="183" t="s">
        <v>251</v>
      </c>
      <c r="B30" s="175" t="s">
        <v>252</v>
      </c>
      <c r="C30" s="164">
        <f>SUM(C31:C33)</f>
        <v>2837</v>
      </c>
      <c r="D30" s="164">
        <f>SUM(D31:D33)</f>
        <v>0</v>
      </c>
      <c r="E30" s="164">
        <f>SUM(E31:E33)</f>
        <v>2793</v>
      </c>
      <c r="F30" s="23">
        <v>-8482</v>
      </c>
      <c r="G30" s="24">
        <v>23664</v>
      </c>
    </row>
    <row r="31" spans="1:7" ht="17.25" customHeight="1">
      <c r="A31" s="178" t="s">
        <v>91</v>
      </c>
      <c r="B31" s="155" t="s">
        <v>253</v>
      </c>
      <c r="C31" s="162">
        <v>2648</v>
      </c>
      <c r="D31" s="162"/>
      <c r="E31" s="163">
        <v>2590</v>
      </c>
      <c r="F31" s="23"/>
      <c r="G31" s="24"/>
    </row>
    <row r="32" spans="1:7" ht="15.75" customHeight="1">
      <c r="A32" s="178" t="s">
        <v>94</v>
      </c>
      <c r="B32" s="155" t="s">
        <v>254</v>
      </c>
      <c r="C32" s="162">
        <v>189</v>
      </c>
      <c r="D32" s="162"/>
      <c r="E32" s="163">
        <v>203</v>
      </c>
      <c r="F32" s="23"/>
      <c r="G32" s="24"/>
    </row>
    <row r="33" spans="1:7" ht="15" customHeight="1" thickBot="1">
      <c r="A33" s="184" t="s">
        <v>255</v>
      </c>
      <c r="B33" s="185" t="s">
        <v>256</v>
      </c>
      <c r="C33" s="186"/>
      <c r="D33" s="186"/>
      <c r="E33" s="187"/>
      <c r="F33" s="23"/>
      <c r="G33" s="24"/>
    </row>
    <row r="34" spans="1:7" ht="30.75" customHeight="1" thickBot="1" thickTop="1">
      <c r="A34" s="188" t="s">
        <v>257</v>
      </c>
      <c r="B34" s="189" t="s">
        <v>334</v>
      </c>
      <c r="C34" s="190">
        <f>'eszköz (12)'!C9+C8+C30</f>
        <v>422459</v>
      </c>
      <c r="D34" s="191">
        <f>'eszköz (12)'!D9+D8+D30</f>
        <v>0</v>
      </c>
      <c r="E34" s="190">
        <f>'eszköz (12)'!E9+E8+E30</f>
        <v>462346</v>
      </c>
      <c r="F34" s="12"/>
      <c r="G34" s="7">
        <v>500</v>
      </c>
    </row>
    <row r="35" spans="1:7" ht="12" customHeight="1" thickTop="1">
      <c r="A35" s="35"/>
      <c r="B35" s="36"/>
      <c r="C35" s="37"/>
      <c r="D35" s="37"/>
      <c r="E35" s="37"/>
      <c r="F35" s="8"/>
      <c r="G35" s="9"/>
    </row>
    <row r="36" spans="1:7" ht="15.75">
      <c r="A36" s="38" t="s">
        <v>325</v>
      </c>
      <c r="B36" s="38"/>
      <c r="C36" s="37"/>
      <c r="D36" s="37"/>
      <c r="E36" s="37"/>
      <c r="F36" s="8"/>
      <c r="G36" s="9"/>
    </row>
    <row r="37" spans="1:7" ht="5.25" customHeight="1">
      <c r="A37" s="38"/>
      <c r="B37" s="38"/>
      <c r="C37" s="37"/>
      <c r="D37" s="37"/>
      <c r="E37" s="37"/>
      <c r="F37" s="41"/>
      <c r="G37" s="9"/>
    </row>
    <row r="38" spans="1:7" ht="13.5" customHeight="1" thickBot="1">
      <c r="A38" s="38"/>
      <c r="B38" s="42" t="s">
        <v>95</v>
      </c>
      <c r="C38" s="37"/>
      <c r="D38" s="37"/>
      <c r="E38" s="37"/>
      <c r="F38" s="41"/>
      <c r="G38" s="9"/>
    </row>
    <row r="39" spans="3:7" ht="9" customHeight="1" thickBot="1">
      <c r="C39" s="127" t="s">
        <v>96</v>
      </c>
      <c r="D39" s="128"/>
      <c r="E39" s="128"/>
      <c r="F39" s="39" t="e">
        <f>#REF!+F8+F34</f>
        <v>#REF!</v>
      </c>
      <c r="G39" s="40" t="e">
        <f>#REF!+G8+G34</f>
        <v>#REF!</v>
      </c>
    </row>
    <row r="40" spans="3:5" ht="12" customHeight="1">
      <c r="C40" s="11" t="s">
        <v>97</v>
      </c>
      <c r="D40" s="11"/>
      <c r="E40" s="11"/>
    </row>
    <row r="41" spans="3:5" ht="15.75">
      <c r="C41" s="11" t="s">
        <v>98</v>
      </c>
      <c r="D41" s="11"/>
      <c r="E41" s="11"/>
    </row>
  </sheetData>
  <sheetProtection/>
  <printOptions horizontalCentered="1" verticalCentered="1"/>
  <pageMargins left="0.35433070866141736" right="0.07874015748031496" top="0.5905511811023623" bottom="0.35433070866141736" header="0.31496062992125984" footer="0.11811023622047245"/>
  <pageSetup fitToHeight="1" fitToWidth="1" horizontalDpi="120" verticalDpi="12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K44"/>
  <sheetViews>
    <sheetView showGridLines="0" zoomScalePageLayoutView="0" workbookViewId="0" topLeftCell="A1">
      <selection activeCell="E17" sqref="E17"/>
    </sheetView>
  </sheetViews>
  <sheetFormatPr defaultColWidth="9.00390625" defaultRowHeight="12.75" outlineLevelRow="1"/>
  <cols>
    <col min="1" max="1" width="5.875" style="0" customWidth="1"/>
    <col min="2" max="2" width="53.625" style="0" customWidth="1"/>
    <col min="3" max="3" width="10.875" style="0" customWidth="1"/>
    <col min="4" max="4" width="12.375" style="0" customWidth="1"/>
    <col min="5" max="5" width="14.50390625" style="0" customWidth="1"/>
  </cols>
  <sheetData>
    <row r="1" ht="66.75" customHeight="1"/>
    <row r="2" spans="1:2" ht="32.25" customHeight="1">
      <c r="A2" s="14" t="s">
        <v>323</v>
      </c>
      <c r="B2" s="14"/>
    </row>
    <row r="3" spans="1:5" s="14" customFormat="1" ht="15.75">
      <c r="A3" s="125" t="s">
        <v>0</v>
      </c>
      <c r="B3" s="125"/>
      <c r="C3" s="13"/>
      <c r="D3" s="13"/>
      <c r="E3" s="13"/>
    </row>
    <row r="4" spans="1:5" s="14" customFormat="1" ht="15.75">
      <c r="A4" s="126" t="s">
        <v>99</v>
      </c>
      <c r="B4" s="126"/>
      <c r="C4" s="13"/>
      <c r="D4" s="13"/>
      <c r="E4" s="13"/>
    </row>
    <row r="5" spans="1:5" s="14" customFormat="1" ht="16.5" thickBot="1">
      <c r="A5" s="15"/>
      <c r="B5" s="16"/>
      <c r="C5" s="13"/>
      <c r="D5" s="139" t="s">
        <v>3</v>
      </c>
      <c r="E5" s="139"/>
    </row>
    <row r="6" spans="1:5" s="14" customFormat="1" ht="15.75" customHeight="1" outlineLevel="1">
      <c r="A6" s="135" t="s">
        <v>100</v>
      </c>
      <c r="B6" s="19"/>
      <c r="C6" s="20" t="s">
        <v>319</v>
      </c>
      <c r="D6" s="21" t="s">
        <v>5</v>
      </c>
      <c r="E6" s="22" t="s">
        <v>321</v>
      </c>
    </row>
    <row r="7" spans="1:5" s="14" customFormat="1" ht="15.75" customHeight="1" outlineLevel="1" thickBot="1">
      <c r="A7" s="136" t="s">
        <v>6</v>
      </c>
      <c r="B7" s="26" t="s">
        <v>7</v>
      </c>
      <c r="C7" s="27" t="s">
        <v>8</v>
      </c>
      <c r="D7" s="27" t="s">
        <v>9</v>
      </c>
      <c r="E7" s="28" t="s">
        <v>8</v>
      </c>
    </row>
    <row r="8" spans="1:11" s="2" customFormat="1" ht="15.75" customHeight="1" thickBot="1">
      <c r="A8" s="156" t="s">
        <v>148</v>
      </c>
      <c r="B8" s="99" t="s">
        <v>149</v>
      </c>
      <c r="C8" s="157">
        <f>C9+C11+C12+C13+C15+C16+C14</f>
        <v>380850</v>
      </c>
      <c r="D8" s="157">
        <f>D9+D11+D12+D13+D15+D16+D14</f>
        <v>0</v>
      </c>
      <c r="E8" s="157">
        <f>E9+E11+E12+E13+E15+E16+E14</f>
        <v>408300</v>
      </c>
      <c r="F8"/>
      <c r="G8"/>
      <c r="H8"/>
      <c r="I8"/>
      <c r="J8"/>
      <c r="K8"/>
    </row>
    <row r="9" spans="1:5" ht="15.75" customHeight="1">
      <c r="A9" s="158" t="s">
        <v>150</v>
      </c>
      <c r="B9" s="59" t="s">
        <v>151</v>
      </c>
      <c r="C9" s="159">
        <v>21000</v>
      </c>
      <c r="D9" s="159"/>
      <c r="E9" s="160">
        <v>20600</v>
      </c>
    </row>
    <row r="10" spans="1:5" ht="30.75" customHeight="1">
      <c r="A10" s="161" t="s">
        <v>152</v>
      </c>
      <c r="B10" s="44" t="s">
        <v>153</v>
      </c>
      <c r="C10" s="162"/>
      <c r="D10" s="162"/>
      <c r="E10" s="163"/>
    </row>
    <row r="11" spans="1:5" ht="15.75" customHeight="1">
      <c r="A11" s="161" t="s">
        <v>154</v>
      </c>
      <c r="B11" s="44" t="s">
        <v>155</v>
      </c>
      <c r="C11" s="162"/>
      <c r="D11" s="162"/>
      <c r="E11" s="163"/>
    </row>
    <row r="12" spans="1:5" ht="15.75" customHeight="1" outlineLevel="1">
      <c r="A12" s="161" t="s">
        <v>156</v>
      </c>
      <c r="B12" s="44" t="s">
        <v>157</v>
      </c>
      <c r="C12" s="162">
        <v>2312</v>
      </c>
      <c r="D12" s="162"/>
      <c r="E12" s="163">
        <v>2312</v>
      </c>
    </row>
    <row r="13" spans="1:5" ht="15.75" customHeight="1" outlineLevel="1">
      <c r="A13" s="161" t="s">
        <v>158</v>
      </c>
      <c r="B13" s="44" t="s">
        <v>159</v>
      </c>
      <c r="C13" s="162"/>
      <c r="D13" s="162"/>
      <c r="E13" s="163">
        <v>25298</v>
      </c>
    </row>
    <row r="14" spans="1:5" ht="15.75" customHeight="1" outlineLevel="1">
      <c r="A14" s="161" t="s">
        <v>160</v>
      </c>
      <c r="B14" s="44" t="s">
        <v>161</v>
      </c>
      <c r="C14" s="162">
        <v>291076</v>
      </c>
      <c r="D14" s="162"/>
      <c r="E14" s="163">
        <v>291076</v>
      </c>
    </row>
    <row r="15" spans="1:5" ht="15.75" customHeight="1" outlineLevel="1">
      <c r="A15" s="161" t="s">
        <v>162</v>
      </c>
      <c r="B15" s="44" t="s">
        <v>163</v>
      </c>
      <c r="C15" s="162">
        <v>41164</v>
      </c>
      <c r="D15" s="162"/>
      <c r="E15" s="163">
        <v>45143</v>
      </c>
    </row>
    <row r="16" spans="1:5" ht="15.75" customHeight="1">
      <c r="A16" s="161" t="s">
        <v>164</v>
      </c>
      <c r="B16" s="44" t="s">
        <v>165</v>
      </c>
      <c r="C16" s="162">
        <v>25298</v>
      </c>
      <c r="D16" s="162"/>
      <c r="E16" s="163">
        <v>23871</v>
      </c>
    </row>
    <row r="17" spans="1:5" ht="15.75" customHeight="1">
      <c r="A17" s="161" t="s">
        <v>166</v>
      </c>
      <c r="B17" s="43" t="s">
        <v>167</v>
      </c>
      <c r="C17" s="164">
        <f>SUM(C18:C20)</f>
        <v>6990</v>
      </c>
      <c r="D17" s="164">
        <f>SUM(D18:D20)</f>
        <v>0</v>
      </c>
      <c r="E17" s="165">
        <f>SUM(E18:E20)</f>
        <v>8978</v>
      </c>
    </row>
    <row r="18" spans="1:5" ht="15.75" customHeight="1">
      <c r="A18" s="161" t="s">
        <v>168</v>
      </c>
      <c r="B18" s="59" t="s">
        <v>169</v>
      </c>
      <c r="C18" s="162"/>
      <c r="D18" s="162"/>
      <c r="E18" s="163"/>
    </row>
    <row r="19" spans="1:5" ht="15.75" customHeight="1">
      <c r="A19" s="161" t="s">
        <v>170</v>
      </c>
      <c r="B19" s="44" t="s">
        <v>171</v>
      </c>
      <c r="C19" s="162">
        <v>6990</v>
      </c>
      <c r="D19" s="162"/>
      <c r="E19" s="163">
        <v>8978</v>
      </c>
    </row>
    <row r="20" spans="1:5" ht="15.75" customHeight="1">
      <c r="A20" s="161" t="s">
        <v>172</v>
      </c>
      <c r="B20" s="44" t="s">
        <v>173</v>
      </c>
      <c r="C20" s="162"/>
      <c r="D20" s="162"/>
      <c r="E20" s="163"/>
    </row>
    <row r="21" spans="1:5" ht="15.75" customHeight="1">
      <c r="A21" s="161" t="s">
        <v>174</v>
      </c>
      <c r="B21" s="43" t="s">
        <v>175</v>
      </c>
      <c r="C21" s="170">
        <f>'forrás (4)'!C8+'forrás (4)'!C17+C22</f>
        <v>26745</v>
      </c>
      <c r="D21" s="170">
        <f>'forrás (4)'!D8+'forrás (4)'!D17+D22</f>
        <v>0</v>
      </c>
      <c r="E21" s="170">
        <f>'forrás (4)'!E8+'forrás (4)'!E17+E22</f>
        <v>35257</v>
      </c>
    </row>
    <row r="22" spans="1:5" ht="32.25" customHeight="1">
      <c r="A22" s="161" t="s">
        <v>176</v>
      </c>
      <c r="B22" s="59" t="s">
        <v>177</v>
      </c>
      <c r="C22" s="162">
        <f>SUM(C23:C25)</f>
        <v>0</v>
      </c>
      <c r="D22" s="162">
        <f>SUM(D23:D25)</f>
        <v>0</v>
      </c>
      <c r="E22" s="162">
        <f>SUM(E23:E25)</f>
        <v>0</v>
      </c>
    </row>
    <row r="23" spans="1:5" ht="27.75" customHeight="1">
      <c r="A23" s="161" t="s">
        <v>178</v>
      </c>
      <c r="B23" s="44" t="s">
        <v>179</v>
      </c>
      <c r="C23" s="162"/>
      <c r="D23" s="162"/>
      <c r="E23" s="163"/>
    </row>
    <row r="24" spans="1:5" ht="30" customHeight="1">
      <c r="A24" s="161" t="s">
        <v>180</v>
      </c>
      <c r="B24" s="44" t="s">
        <v>181</v>
      </c>
      <c r="C24" s="162"/>
      <c r="D24" s="162"/>
      <c r="E24" s="163"/>
    </row>
    <row r="25" spans="1:5" ht="27" customHeight="1">
      <c r="A25" s="161" t="s">
        <v>182</v>
      </c>
      <c r="B25" s="44" t="s">
        <v>183</v>
      </c>
      <c r="C25" s="162"/>
      <c r="D25" s="162"/>
      <c r="E25" s="163"/>
    </row>
    <row r="26" spans="1:5" ht="15.75" customHeight="1">
      <c r="A26" s="35"/>
      <c r="B26" s="36"/>
      <c r="C26" s="37"/>
      <c r="D26" s="37"/>
      <c r="E26" s="37"/>
    </row>
    <row r="27" spans="1:5" ht="15.75" customHeight="1">
      <c r="A27" s="38"/>
      <c r="B27" s="38"/>
      <c r="C27" s="37"/>
      <c r="D27" s="37"/>
      <c r="E27" s="37"/>
    </row>
    <row r="28" spans="1:5" ht="15.75" customHeight="1">
      <c r="A28" s="38"/>
      <c r="B28" s="42"/>
      <c r="C28" s="37"/>
      <c r="D28" s="37"/>
      <c r="E28" s="37"/>
    </row>
    <row r="29" spans="1:5" ht="15.75" customHeight="1">
      <c r="A29" s="15"/>
      <c r="B29" s="14"/>
      <c r="C29" s="127"/>
      <c r="D29" s="128"/>
      <c r="E29" s="128"/>
    </row>
    <row r="30" spans="1:5" ht="15.75" customHeight="1">
      <c r="A30" s="15"/>
      <c r="B30" s="14"/>
      <c r="C30" s="11"/>
      <c r="D30" s="11"/>
      <c r="E30" s="11"/>
    </row>
    <row r="31" spans="1:5" ht="15.75" customHeight="1" outlineLevel="1">
      <c r="A31" s="15"/>
      <c r="B31" s="14"/>
      <c r="C31" s="11"/>
      <c r="D31" s="11"/>
      <c r="E31" s="11"/>
    </row>
    <row r="32" ht="15.75" customHeight="1" outlineLevel="1"/>
    <row r="33" ht="15.75" customHeight="1" outlineLevel="1"/>
    <row r="34" ht="15.75" customHeight="1" outlineLevel="1"/>
    <row r="35" ht="15.75" customHeight="1" outlineLevel="1"/>
    <row r="36" ht="15.75" customHeight="1"/>
    <row r="37" ht="15.75" customHeight="1"/>
    <row r="38" ht="15.75" customHeight="1"/>
    <row r="39" spans="1:5" s="14" customFormat="1" ht="15.75" customHeight="1">
      <c r="A39"/>
      <c r="B39"/>
      <c r="C39"/>
      <c r="D39"/>
      <c r="E39"/>
    </row>
    <row r="40" spans="1:5" s="14" customFormat="1" ht="15.75" customHeight="1">
      <c r="A40"/>
      <c r="B40"/>
      <c r="C40"/>
      <c r="D40"/>
      <c r="E40"/>
    </row>
    <row r="41" spans="1:5" s="14" customFormat="1" ht="15.75" customHeight="1">
      <c r="A41"/>
      <c r="B41"/>
      <c r="C41"/>
      <c r="D41"/>
      <c r="E41"/>
    </row>
    <row r="42" spans="1:5" s="14" customFormat="1" ht="15.75" customHeight="1">
      <c r="A42"/>
      <c r="B42"/>
      <c r="C42"/>
      <c r="D42"/>
      <c r="E42"/>
    </row>
    <row r="43" spans="1:5" s="14" customFormat="1" ht="15.75" customHeight="1">
      <c r="A43"/>
      <c r="B43"/>
      <c r="C43"/>
      <c r="D43"/>
      <c r="E43"/>
    </row>
    <row r="44" spans="1:5" s="14" customFormat="1" ht="15.75" customHeight="1">
      <c r="A44"/>
      <c r="B44"/>
      <c r="C44"/>
      <c r="D44"/>
      <c r="E44"/>
    </row>
  </sheetData>
  <sheetProtection/>
  <printOptions horizontalCentered="1" verticalCentered="1"/>
  <pageMargins left="0.48" right="0.47" top="0.6" bottom="0.47" header="0.11811023622047245" footer="0.23"/>
  <pageSetup horizontalDpi="120" verticalDpi="12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4"/>
  <sheetViews>
    <sheetView showGridLines="0" zoomScalePageLayoutView="0" workbookViewId="0" topLeftCell="A20">
      <selection activeCell="B3" sqref="B3"/>
    </sheetView>
  </sheetViews>
  <sheetFormatPr defaultColWidth="9.00390625" defaultRowHeight="12.75" outlineLevelRow="1"/>
  <cols>
    <col min="1" max="1" width="5.875" style="0" customWidth="1"/>
    <col min="2" max="2" width="53.625" style="0" customWidth="1"/>
    <col min="3" max="3" width="10.875" style="0" customWidth="1"/>
    <col min="4" max="4" width="12.375" style="0" customWidth="1"/>
    <col min="5" max="5" width="14.50390625" style="0" customWidth="1"/>
  </cols>
  <sheetData>
    <row r="1" ht="66.75" customHeight="1">
      <c r="A1" s="215"/>
    </row>
    <row r="2" spans="1:2" ht="32.25" customHeight="1">
      <c r="A2" s="14" t="s">
        <v>323</v>
      </c>
      <c r="B2" s="14"/>
    </row>
    <row r="3" spans="1:5" s="14" customFormat="1" ht="15.75">
      <c r="A3" s="125" t="s">
        <v>0</v>
      </c>
      <c r="B3" s="125"/>
      <c r="C3" s="13"/>
      <c r="D3" s="13"/>
      <c r="E3" s="13"/>
    </row>
    <row r="4" spans="1:5" s="14" customFormat="1" ht="15.75">
      <c r="A4" s="126" t="s">
        <v>99</v>
      </c>
      <c r="B4" s="126"/>
      <c r="C4" s="13"/>
      <c r="D4" s="13"/>
      <c r="E4" s="13"/>
    </row>
    <row r="5" spans="1:5" s="14" customFormat="1" ht="16.5" thickBot="1">
      <c r="A5" s="15"/>
      <c r="B5" s="16"/>
      <c r="C5" s="13"/>
      <c r="D5" s="139" t="s">
        <v>3</v>
      </c>
      <c r="E5" s="139"/>
    </row>
    <row r="6" spans="1:5" s="14" customFormat="1" ht="15.75" customHeight="1" outlineLevel="1">
      <c r="A6" s="135" t="s">
        <v>100</v>
      </c>
      <c r="B6" s="19"/>
      <c r="C6" s="20" t="s">
        <v>319</v>
      </c>
      <c r="D6" s="21" t="s">
        <v>5</v>
      </c>
      <c r="E6" s="22" t="s">
        <v>321</v>
      </c>
    </row>
    <row r="7" spans="1:5" s="14" customFormat="1" ht="15.75" customHeight="1" outlineLevel="1" thickBot="1">
      <c r="A7" s="136" t="s">
        <v>6</v>
      </c>
      <c r="B7" s="26" t="s">
        <v>7</v>
      </c>
      <c r="C7" s="27" t="s">
        <v>8</v>
      </c>
      <c r="D7" s="27" t="s">
        <v>9</v>
      </c>
      <c r="E7" s="28" t="s">
        <v>8</v>
      </c>
    </row>
    <row r="8" spans="1:11" s="2" customFormat="1" ht="31.5" customHeight="1" thickBot="1">
      <c r="A8" s="156" t="s">
        <v>101</v>
      </c>
      <c r="B8" s="99" t="s">
        <v>102</v>
      </c>
      <c r="C8" s="166">
        <f>SUM(C9:C16)</f>
        <v>2400</v>
      </c>
      <c r="D8" s="166">
        <f>SUM(D9:D16)</f>
        <v>0</v>
      </c>
      <c r="E8" s="166">
        <f>SUM(E9:E16)</f>
        <v>1465</v>
      </c>
      <c r="F8"/>
      <c r="G8"/>
      <c r="H8"/>
      <c r="I8"/>
      <c r="J8"/>
      <c r="K8"/>
    </row>
    <row r="9" spans="1:5" ht="15.75" customHeight="1">
      <c r="A9" s="158" t="s">
        <v>103</v>
      </c>
      <c r="B9" s="59" t="s">
        <v>104</v>
      </c>
      <c r="C9" s="159"/>
      <c r="D9" s="159"/>
      <c r="E9" s="160"/>
    </row>
    <row r="10" spans="1:5" ht="15.75" customHeight="1">
      <c r="A10" s="161" t="s">
        <v>105</v>
      </c>
      <c r="B10" s="44" t="s">
        <v>106</v>
      </c>
      <c r="C10" s="162"/>
      <c r="D10" s="162"/>
      <c r="E10" s="163"/>
    </row>
    <row r="11" spans="1:5" ht="15.75" customHeight="1">
      <c r="A11" s="161" t="s">
        <v>107</v>
      </c>
      <c r="B11" s="44" t="s">
        <v>108</v>
      </c>
      <c r="C11" s="162"/>
      <c r="D11" s="162"/>
      <c r="E11" s="163"/>
    </row>
    <row r="12" spans="1:5" ht="15.75" customHeight="1" outlineLevel="1">
      <c r="A12" s="161" t="s">
        <v>109</v>
      </c>
      <c r="B12" s="44" t="s">
        <v>110</v>
      </c>
      <c r="C12" s="162"/>
      <c r="D12" s="162"/>
      <c r="E12" s="163"/>
    </row>
    <row r="13" spans="1:5" ht="15.75" customHeight="1" outlineLevel="1">
      <c r="A13" s="161" t="s">
        <v>111</v>
      </c>
      <c r="B13" s="44" t="s">
        <v>112</v>
      </c>
      <c r="C13" s="162"/>
      <c r="D13" s="162"/>
      <c r="E13" s="163"/>
    </row>
    <row r="14" spans="1:5" ht="15.75" customHeight="1" outlineLevel="1">
      <c r="A14" s="161" t="s">
        <v>113</v>
      </c>
      <c r="B14" s="44" t="s">
        <v>114</v>
      </c>
      <c r="C14" s="162"/>
      <c r="D14" s="162"/>
      <c r="E14" s="163"/>
    </row>
    <row r="15" spans="1:5" ht="26.25" customHeight="1" outlineLevel="1">
      <c r="A15" s="161" t="s">
        <v>115</v>
      </c>
      <c r="B15" s="44" t="s">
        <v>116</v>
      </c>
      <c r="C15" s="162"/>
      <c r="D15" s="162"/>
      <c r="E15" s="163"/>
    </row>
    <row r="16" spans="1:5" ht="15.75" customHeight="1">
      <c r="A16" s="161" t="s">
        <v>117</v>
      </c>
      <c r="B16" s="44" t="s">
        <v>118</v>
      </c>
      <c r="C16" s="162">
        <v>2400</v>
      </c>
      <c r="D16" s="162"/>
      <c r="E16" s="163">
        <f>1365+100</f>
        <v>1465</v>
      </c>
    </row>
    <row r="17" spans="1:5" ht="30" customHeight="1">
      <c r="A17" s="161" t="s">
        <v>119</v>
      </c>
      <c r="B17" s="44" t="s">
        <v>120</v>
      </c>
      <c r="C17" s="162">
        <f>C18+C20+C21+C22+C23+C24+C25+C26</f>
        <v>24345</v>
      </c>
      <c r="D17" s="162">
        <f>D18+D20+D21+D22+D23+D24+D25+D26</f>
        <v>0</v>
      </c>
      <c r="E17" s="162">
        <f>E18+E20+E21+E22+E23+E24+E25+E26</f>
        <v>33792</v>
      </c>
    </row>
    <row r="18" spans="1:5" ht="15.75" customHeight="1">
      <c r="A18" s="161" t="s">
        <v>121</v>
      </c>
      <c r="B18" s="59" t="s">
        <v>122</v>
      </c>
      <c r="C18" s="162"/>
      <c r="D18" s="162"/>
      <c r="E18" s="163">
        <v>8600</v>
      </c>
    </row>
    <row r="19" spans="1:5" ht="15.75" customHeight="1">
      <c r="A19" s="161" t="s">
        <v>123</v>
      </c>
      <c r="B19" s="44" t="s">
        <v>124</v>
      </c>
      <c r="C19" s="162"/>
      <c r="D19" s="162"/>
      <c r="E19" s="163"/>
    </row>
    <row r="20" spans="1:5" ht="15.75" customHeight="1">
      <c r="A20" s="161" t="s">
        <v>125</v>
      </c>
      <c r="B20" s="44" t="s">
        <v>126</v>
      </c>
      <c r="C20" s="162"/>
      <c r="D20" s="162"/>
      <c r="E20" s="163"/>
    </row>
    <row r="21" spans="1:5" ht="15.75" customHeight="1">
      <c r="A21" s="161" t="s">
        <v>127</v>
      </c>
      <c r="B21" s="44" t="s">
        <v>128</v>
      </c>
      <c r="C21" s="162"/>
      <c r="D21" s="162"/>
      <c r="E21" s="163"/>
    </row>
    <row r="22" spans="1:5" ht="27.75" customHeight="1">
      <c r="A22" s="161" t="s">
        <v>129</v>
      </c>
      <c r="B22" s="59" t="s">
        <v>130</v>
      </c>
      <c r="C22" s="162">
        <v>11810</v>
      </c>
      <c r="D22" s="162">
        <f>SUM(D23:D29)</f>
        <v>0</v>
      </c>
      <c r="E22" s="163">
        <v>11733</v>
      </c>
    </row>
    <row r="23" spans="1:5" ht="15.75" customHeight="1">
      <c r="A23" s="161" t="s">
        <v>131</v>
      </c>
      <c r="B23" s="44" t="s">
        <v>132</v>
      </c>
      <c r="C23" s="162"/>
      <c r="D23" s="162"/>
      <c r="E23" s="163"/>
    </row>
    <row r="24" spans="1:5" ht="28.5" customHeight="1">
      <c r="A24" s="161">
        <v>87</v>
      </c>
      <c r="B24" s="44" t="s">
        <v>133</v>
      </c>
      <c r="C24" s="162"/>
      <c r="D24" s="162"/>
      <c r="E24" s="163"/>
    </row>
    <row r="25" spans="1:5" ht="28.5" customHeight="1">
      <c r="A25" s="161" t="s">
        <v>134</v>
      </c>
      <c r="B25" s="44" t="s">
        <v>135</v>
      </c>
      <c r="C25" s="162"/>
      <c r="D25" s="162"/>
      <c r="E25" s="163"/>
    </row>
    <row r="26" spans="1:5" ht="15.75" customHeight="1">
      <c r="A26" s="161" t="s">
        <v>136</v>
      </c>
      <c r="B26" s="44" t="s">
        <v>137</v>
      </c>
      <c r="C26" s="162">
        <v>12535</v>
      </c>
      <c r="D26" s="162"/>
      <c r="E26" s="163">
        <v>13459</v>
      </c>
    </row>
    <row r="27" spans="1:5" ht="15.75" customHeight="1">
      <c r="A27" s="167" t="s">
        <v>138</v>
      </c>
      <c r="B27" s="43" t="s">
        <v>139</v>
      </c>
      <c r="C27" s="170">
        <f>SUM(C28:C30)</f>
        <v>7874</v>
      </c>
      <c r="D27" s="170">
        <f>SUM(D28:D30)</f>
        <v>0</v>
      </c>
      <c r="E27" s="170">
        <f>SUM(E28:E30)</f>
        <v>9811</v>
      </c>
    </row>
    <row r="28" spans="1:5" ht="15.75" customHeight="1">
      <c r="A28" s="161" t="s">
        <v>140</v>
      </c>
      <c r="B28" s="44" t="s">
        <v>141</v>
      </c>
      <c r="C28" s="162">
        <v>3295</v>
      </c>
      <c r="D28" s="162"/>
      <c r="E28" s="163">
        <v>4474</v>
      </c>
    </row>
    <row r="29" spans="1:5" ht="28.5" customHeight="1">
      <c r="A29" s="161" t="s">
        <v>142</v>
      </c>
      <c r="B29" s="44" t="s">
        <v>143</v>
      </c>
      <c r="C29" s="162">
        <v>3709</v>
      </c>
      <c r="D29" s="162"/>
      <c r="E29" s="163">
        <v>4467</v>
      </c>
    </row>
    <row r="30" spans="1:5" ht="15.75" customHeight="1" thickBot="1">
      <c r="A30" s="161" t="s">
        <v>144</v>
      </c>
      <c r="B30" s="44" t="s">
        <v>145</v>
      </c>
      <c r="C30" s="162">
        <v>870</v>
      </c>
      <c r="D30" s="162"/>
      <c r="E30" s="163">
        <v>870</v>
      </c>
    </row>
    <row r="31" spans="1:5" ht="30" customHeight="1" outlineLevel="1" thickBot="1" thickTop="1">
      <c r="A31" s="168" t="s">
        <v>146</v>
      </c>
      <c r="B31" s="106" t="s">
        <v>147</v>
      </c>
      <c r="C31" s="169">
        <f>'forrás (3)'!C8+'forrás (3)'!C17+'forrás (3)'!C21+'forrás (4)'!C27</f>
        <v>422459</v>
      </c>
      <c r="D31" s="169">
        <f>'forrás (3)'!D8+'forrás (3)'!D17+'forrás (3)'!D21+'forrás (4)'!D27</f>
        <v>0</v>
      </c>
      <c r="E31" s="169">
        <f>'forrás (3)'!E8+'forrás (3)'!E17+'forrás (3)'!E21+'forrás (4)'!E27</f>
        <v>462346</v>
      </c>
    </row>
    <row r="32" spans="1:5" ht="15.75" customHeight="1" outlineLevel="1" thickTop="1">
      <c r="A32" s="35"/>
      <c r="B32" s="36"/>
      <c r="C32" s="37"/>
      <c r="D32" s="37"/>
      <c r="E32" s="37"/>
    </row>
    <row r="33" spans="1:5" ht="15.75" customHeight="1" outlineLevel="1">
      <c r="A33" s="38" t="s">
        <v>325</v>
      </c>
      <c r="B33" s="38"/>
      <c r="C33" s="37"/>
      <c r="D33" s="37"/>
      <c r="E33" s="37"/>
    </row>
    <row r="34" spans="1:5" ht="15.75" customHeight="1" outlineLevel="1">
      <c r="A34" s="38"/>
      <c r="B34" s="42" t="s">
        <v>95</v>
      </c>
      <c r="C34" s="37"/>
      <c r="D34" s="37"/>
      <c r="E34" s="37"/>
    </row>
    <row r="35" spans="1:5" ht="15.75" customHeight="1" outlineLevel="1">
      <c r="A35" s="15"/>
      <c r="B35" s="14"/>
      <c r="C35" s="127" t="s">
        <v>96</v>
      </c>
      <c r="D35" s="128"/>
      <c r="E35" s="128"/>
    </row>
    <row r="36" spans="1:5" ht="15.75" customHeight="1">
      <c r="A36" s="15"/>
      <c r="B36" s="14"/>
      <c r="C36" s="11" t="s">
        <v>97</v>
      </c>
      <c r="D36" s="11"/>
      <c r="E36" s="11"/>
    </row>
    <row r="37" spans="1:5" ht="15.75" customHeight="1">
      <c r="A37" s="15"/>
      <c r="B37" s="14"/>
      <c r="C37" s="11" t="s">
        <v>98</v>
      </c>
      <c r="D37" s="11"/>
      <c r="E37" s="11"/>
    </row>
    <row r="38" ht="15.75" customHeight="1"/>
    <row r="39" spans="1:5" s="14" customFormat="1" ht="15.75" customHeight="1">
      <c r="A39"/>
      <c r="B39"/>
      <c r="C39"/>
      <c r="D39"/>
      <c r="E39"/>
    </row>
    <row r="40" spans="1:5" s="14" customFormat="1" ht="15.75" customHeight="1">
      <c r="A40"/>
      <c r="B40"/>
      <c r="C40"/>
      <c r="D40"/>
      <c r="E40"/>
    </row>
    <row r="41" spans="1:5" s="14" customFormat="1" ht="15.75" customHeight="1">
      <c r="A41"/>
      <c r="B41"/>
      <c r="C41"/>
      <c r="D41"/>
      <c r="E41"/>
    </row>
    <row r="42" spans="1:5" s="14" customFormat="1" ht="15.75" customHeight="1">
      <c r="A42"/>
      <c r="B42"/>
      <c r="C42"/>
      <c r="D42"/>
      <c r="E42"/>
    </row>
    <row r="43" spans="1:5" s="14" customFormat="1" ht="15.75" customHeight="1">
      <c r="A43"/>
      <c r="B43"/>
      <c r="C43"/>
      <c r="D43"/>
      <c r="E43"/>
    </row>
    <row r="44" spans="1:5" s="14" customFormat="1" ht="15.75" customHeight="1">
      <c r="A44"/>
      <c r="B44"/>
      <c r="C44"/>
      <c r="D44"/>
      <c r="E44"/>
    </row>
  </sheetData>
  <sheetProtection/>
  <printOptions horizontalCentered="1" verticalCentered="1"/>
  <pageMargins left="0.48" right="0.47" top="0.6" bottom="0.47" header="0.11811023622047245" footer="0.23"/>
  <pageSetup fitToHeight="1" fitToWidth="1"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9"/>
  <sheetViews>
    <sheetView showGridLines="0" zoomScale="130" zoomScaleNormal="130" zoomScalePageLayoutView="0" workbookViewId="0" topLeftCell="A14">
      <selection activeCell="E25" sqref="E25"/>
    </sheetView>
  </sheetViews>
  <sheetFormatPr defaultColWidth="9.00390625" defaultRowHeight="12.75"/>
  <cols>
    <col min="1" max="1" width="6.50390625" style="0" customWidth="1"/>
    <col min="2" max="2" width="52.625" style="0" customWidth="1"/>
    <col min="3" max="3" width="9.625" style="0" customWidth="1"/>
    <col min="4" max="4" width="12.00390625" style="0" customWidth="1"/>
    <col min="5" max="5" width="10.375" style="0" customWidth="1"/>
    <col min="6" max="7" width="10.375" style="0" hidden="1" customWidth="1"/>
    <col min="8" max="8" width="4.00390625" style="0" customWidth="1"/>
    <col min="9" max="9" width="10.00390625" style="0" bestFit="1" customWidth="1"/>
  </cols>
  <sheetData>
    <row r="1" ht="67.5" customHeight="1"/>
    <row r="2" spans="1:2" ht="67.5" customHeight="1">
      <c r="A2" s="14" t="s">
        <v>320</v>
      </c>
      <c r="B2" s="14"/>
    </row>
    <row r="3" spans="1:5" ht="15.75">
      <c r="A3" s="154" t="s">
        <v>0</v>
      </c>
      <c r="B3" s="125"/>
      <c r="C3" s="13"/>
      <c r="D3" s="13"/>
      <c r="E3" s="13"/>
    </row>
    <row r="4" spans="1:5" ht="15.75">
      <c r="A4" s="126" t="s">
        <v>1</v>
      </c>
      <c r="B4" s="126"/>
      <c r="C4" s="13"/>
      <c r="D4" s="13"/>
      <c r="E4" s="13"/>
    </row>
    <row r="5" spans="1:8" s="81" customFormat="1" ht="63.75" customHeight="1" thickBot="1">
      <c r="A5" s="132" t="s">
        <v>2</v>
      </c>
      <c r="B5" s="132"/>
      <c r="C5" s="80"/>
      <c r="D5" s="137" t="s">
        <v>3</v>
      </c>
      <c r="E5" s="137"/>
      <c r="F5" s="80"/>
      <c r="G5" s="80"/>
      <c r="H5" s="80"/>
    </row>
    <row r="6" spans="1:8" s="81" customFormat="1" ht="18" customHeight="1">
      <c r="A6" s="66" t="s">
        <v>4</v>
      </c>
      <c r="B6" s="68"/>
      <c r="C6" s="70" t="s">
        <v>319</v>
      </c>
      <c r="D6" s="122" t="s">
        <v>5</v>
      </c>
      <c r="E6" s="72" t="s">
        <v>321</v>
      </c>
      <c r="F6" s="46"/>
      <c r="G6" s="46"/>
      <c r="H6" s="113"/>
    </row>
    <row r="7" spans="1:8" s="82" customFormat="1" ht="18" customHeight="1" thickBot="1">
      <c r="A7" s="115" t="s">
        <v>6</v>
      </c>
      <c r="B7" s="116" t="s">
        <v>7</v>
      </c>
      <c r="C7" s="117" t="s">
        <v>8</v>
      </c>
      <c r="D7" s="123" t="s">
        <v>9</v>
      </c>
      <c r="E7" s="118" t="s">
        <v>8</v>
      </c>
      <c r="F7" s="48" t="s">
        <v>10</v>
      </c>
      <c r="G7" s="49" t="s">
        <v>11</v>
      </c>
      <c r="H7" s="114"/>
    </row>
    <row r="8" spans="1:8" ht="13.5" thickBot="1">
      <c r="A8" s="120" t="s">
        <v>12</v>
      </c>
      <c r="B8" s="121" t="s">
        <v>13</v>
      </c>
      <c r="C8" s="121" t="s">
        <v>14</v>
      </c>
      <c r="D8" s="121" t="s">
        <v>15</v>
      </c>
      <c r="E8" s="121" t="s">
        <v>16</v>
      </c>
      <c r="F8" s="56"/>
      <c r="G8" s="56"/>
      <c r="H8" s="119"/>
    </row>
    <row r="9" spans="1:8" s="124" customFormat="1" ht="24.75" customHeight="1">
      <c r="A9" s="192" t="s">
        <v>300</v>
      </c>
      <c r="B9" s="59" t="s">
        <v>260</v>
      </c>
      <c r="C9" s="159">
        <v>392746</v>
      </c>
      <c r="D9" s="159"/>
      <c r="E9" s="159">
        <v>409304</v>
      </c>
      <c r="F9" s="206">
        <v>130000</v>
      </c>
      <c r="G9" s="206">
        <v>592000</v>
      </c>
      <c r="H9" s="83" t="s">
        <v>186</v>
      </c>
    </row>
    <row r="10" spans="1:8" s="124" customFormat="1" ht="24.75" customHeight="1">
      <c r="A10" s="193" t="s">
        <v>301</v>
      </c>
      <c r="B10" s="44" t="s">
        <v>261</v>
      </c>
      <c r="C10" s="162"/>
      <c r="D10" s="162"/>
      <c r="E10" s="162"/>
      <c r="F10" s="207"/>
      <c r="G10" s="207"/>
      <c r="H10" s="208" t="s">
        <v>188</v>
      </c>
    </row>
    <row r="11" spans="1:8" s="124" customFormat="1" ht="24.75" customHeight="1">
      <c r="A11" s="194" t="s">
        <v>302</v>
      </c>
      <c r="B11" s="43" t="s">
        <v>263</v>
      </c>
      <c r="C11" s="164">
        <f>C9+C10</f>
        <v>392746</v>
      </c>
      <c r="D11" s="164">
        <f>D9+D10</f>
        <v>0</v>
      </c>
      <c r="E11" s="164">
        <f>E9+E10</f>
        <v>409304</v>
      </c>
      <c r="F11" s="209">
        <f>F9+F10</f>
        <v>130000</v>
      </c>
      <c r="G11" s="209">
        <f>G9+G10</f>
        <v>592000</v>
      </c>
      <c r="H11" s="208" t="s">
        <v>264</v>
      </c>
    </row>
    <row r="12" spans="1:8" s="124" customFormat="1" ht="24.75" customHeight="1">
      <c r="A12" s="193" t="s">
        <v>190</v>
      </c>
      <c r="B12" s="44" t="s">
        <v>303</v>
      </c>
      <c r="C12" s="162">
        <v>57061</v>
      </c>
      <c r="D12" s="162"/>
      <c r="E12" s="162">
        <v>68064</v>
      </c>
      <c r="F12" s="207">
        <v>10550</v>
      </c>
      <c r="G12" s="207">
        <v>69500</v>
      </c>
      <c r="H12" s="208" t="s">
        <v>266</v>
      </c>
    </row>
    <row r="13" spans="1:8" s="124" customFormat="1" ht="24.75" customHeight="1">
      <c r="A13" s="193" t="s">
        <v>192</v>
      </c>
      <c r="B13" s="44" t="s">
        <v>281</v>
      </c>
      <c r="C13" s="162">
        <v>260476</v>
      </c>
      <c r="D13" s="162"/>
      <c r="E13" s="162">
        <v>269343</v>
      </c>
      <c r="F13" s="207">
        <v>110000</v>
      </c>
      <c r="G13" s="207">
        <v>472000</v>
      </c>
      <c r="H13" s="208" t="s">
        <v>268</v>
      </c>
    </row>
    <row r="14" spans="1:8" s="124" customFormat="1" ht="24.75" customHeight="1">
      <c r="A14" s="193" t="s">
        <v>268</v>
      </c>
      <c r="B14" s="44" t="s">
        <v>304</v>
      </c>
      <c r="C14" s="162">
        <v>12064</v>
      </c>
      <c r="D14" s="162"/>
      <c r="E14" s="162">
        <v>11562</v>
      </c>
      <c r="F14" s="207"/>
      <c r="G14" s="207"/>
      <c r="H14" s="208" t="s">
        <v>196</v>
      </c>
    </row>
    <row r="15" spans="1:8" s="124" customFormat="1" ht="24.75" customHeight="1">
      <c r="A15" s="194" t="s">
        <v>269</v>
      </c>
      <c r="B15" s="43" t="s">
        <v>305</v>
      </c>
      <c r="C15" s="164">
        <f>C12+C13+C14</f>
        <v>329601</v>
      </c>
      <c r="D15" s="164">
        <f>D12+D13+D14</f>
        <v>0</v>
      </c>
      <c r="E15" s="164">
        <f>E12+E13+E14</f>
        <v>348969</v>
      </c>
      <c r="F15" s="209">
        <f>F12+F13</f>
        <v>120550</v>
      </c>
      <c r="G15" s="209">
        <f>G12+G13</f>
        <v>541500</v>
      </c>
      <c r="H15" s="208" t="s">
        <v>198</v>
      </c>
    </row>
    <row r="16" spans="1:8" s="124" customFormat="1" ht="24.75" customHeight="1">
      <c r="A16" s="194" t="s">
        <v>306</v>
      </c>
      <c r="B16" s="43" t="s">
        <v>307</v>
      </c>
      <c r="C16" s="164">
        <f>C11-C15</f>
        <v>63145</v>
      </c>
      <c r="D16" s="164">
        <f>D11-D15</f>
        <v>0</v>
      </c>
      <c r="E16" s="164">
        <f>E11-E15</f>
        <v>60335</v>
      </c>
      <c r="F16" s="209"/>
      <c r="G16" s="209"/>
      <c r="H16" s="208" t="s">
        <v>200</v>
      </c>
    </row>
    <row r="17" spans="1:8" s="124" customFormat="1" ht="24.75" customHeight="1">
      <c r="A17" s="193" t="s">
        <v>276</v>
      </c>
      <c r="B17" s="44" t="s">
        <v>308</v>
      </c>
      <c r="C17" s="162"/>
      <c r="D17" s="162"/>
      <c r="E17" s="162"/>
      <c r="F17" s="207"/>
      <c r="G17" s="207"/>
      <c r="H17" s="208" t="s">
        <v>275</v>
      </c>
    </row>
    <row r="18" spans="1:8" s="124" customFormat="1" ht="24.75" customHeight="1">
      <c r="A18" s="193" t="s">
        <v>278</v>
      </c>
      <c r="B18" s="44" t="s">
        <v>309</v>
      </c>
      <c r="C18" s="162">
        <v>28927</v>
      </c>
      <c r="D18" s="162"/>
      <c r="E18" s="162">
        <v>31523</v>
      </c>
      <c r="F18" s="207">
        <v>4000</v>
      </c>
      <c r="G18" s="207">
        <v>25000</v>
      </c>
      <c r="H18" s="208" t="s">
        <v>204</v>
      </c>
    </row>
    <row r="19" spans="1:8" s="124" customFormat="1" ht="24.75" customHeight="1">
      <c r="A19" s="193" t="s">
        <v>310</v>
      </c>
      <c r="B19" s="44" t="s">
        <v>311</v>
      </c>
      <c r="C19" s="162">
        <v>17306</v>
      </c>
      <c r="D19" s="162"/>
      <c r="E19" s="162">
        <v>16399</v>
      </c>
      <c r="F19" s="207">
        <v>2000</v>
      </c>
      <c r="G19" s="207">
        <v>15000</v>
      </c>
      <c r="H19" s="208" t="s">
        <v>280</v>
      </c>
    </row>
    <row r="20" spans="1:8" s="124" customFormat="1" ht="24.75" customHeight="1">
      <c r="A20" s="194" t="s">
        <v>285</v>
      </c>
      <c r="B20" s="43" t="s">
        <v>312</v>
      </c>
      <c r="C20" s="164">
        <f>C17+C18+C19</f>
        <v>46233</v>
      </c>
      <c r="D20" s="164">
        <f>D17+D18+D19</f>
        <v>0</v>
      </c>
      <c r="E20" s="164">
        <f>E17+E18+E19</f>
        <v>47922</v>
      </c>
      <c r="F20" s="209">
        <f>F17+F18+F19</f>
        <v>6000</v>
      </c>
      <c r="G20" s="209">
        <f>G17+G18+G19</f>
        <v>40000</v>
      </c>
      <c r="H20" s="208" t="s">
        <v>282</v>
      </c>
    </row>
    <row r="21" spans="1:8" s="124" customFormat="1" ht="24.75" customHeight="1">
      <c r="A21" s="194" t="s">
        <v>313</v>
      </c>
      <c r="B21" s="43" t="s">
        <v>314</v>
      </c>
      <c r="C21" s="164">
        <v>8006</v>
      </c>
      <c r="D21" s="164"/>
      <c r="E21" s="164">
        <v>13585</v>
      </c>
      <c r="F21" s="209"/>
      <c r="G21" s="209"/>
      <c r="H21" s="208" t="s">
        <v>284</v>
      </c>
    </row>
    <row r="22" spans="1:8" s="124" customFormat="1" ht="24.75" customHeight="1">
      <c r="A22" s="194"/>
      <c r="B22" s="44" t="s">
        <v>315</v>
      </c>
      <c r="C22" s="164">
        <v>416</v>
      </c>
      <c r="D22" s="164"/>
      <c r="E22" s="164"/>
      <c r="F22" s="209"/>
      <c r="G22" s="209"/>
      <c r="H22" s="208" t="s">
        <v>22</v>
      </c>
    </row>
    <row r="23" spans="1:8" s="124" customFormat="1" ht="24.75" customHeight="1">
      <c r="A23" s="194" t="s">
        <v>293</v>
      </c>
      <c r="B23" s="43" t="s">
        <v>296</v>
      </c>
      <c r="C23" s="164">
        <v>9251</v>
      </c>
      <c r="D23" s="164"/>
      <c r="E23" s="164">
        <v>9259</v>
      </c>
      <c r="F23" s="207">
        <v>4200</v>
      </c>
      <c r="G23" s="207">
        <v>12500</v>
      </c>
      <c r="H23" s="208" t="s">
        <v>27</v>
      </c>
    </row>
    <row r="24" spans="1:8" s="124" customFormat="1" ht="24.75" customHeight="1" thickBot="1">
      <c r="A24" s="195"/>
      <c r="B24" s="210" t="s">
        <v>316</v>
      </c>
      <c r="C24" s="186">
        <v>1065</v>
      </c>
      <c r="D24" s="186"/>
      <c r="E24" s="186"/>
      <c r="F24" s="211"/>
      <c r="G24" s="211"/>
      <c r="H24" s="212" t="s">
        <v>32</v>
      </c>
    </row>
    <row r="25" spans="1:8" s="124" customFormat="1" ht="32.25" customHeight="1" thickBot="1" thickTop="1">
      <c r="A25" s="195" t="s">
        <v>317</v>
      </c>
      <c r="B25" s="213" t="s">
        <v>318</v>
      </c>
      <c r="C25" s="214">
        <f>C16-C20-C23+C21</f>
        <v>15667</v>
      </c>
      <c r="D25" s="214">
        <f>D16-D20-D23+D21</f>
        <v>0</v>
      </c>
      <c r="E25" s="214">
        <f>E16-E20-E23+E21</f>
        <v>16739</v>
      </c>
      <c r="F25" s="214">
        <f>F16-F20-F23+F21</f>
        <v>-10200</v>
      </c>
      <c r="G25" s="214">
        <f>G16-G20-G23+G21</f>
        <v>-52500</v>
      </c>
      <c r="H25" s="212" t="s">
        <v>37</v>
      </c>
    </row>
    <row r="26" ht="13.5" thickTop="1"/>
    <row r="29" ht="12.75">
      <c r="C29" s="6"/>
    </row>
  </sheetData>
  <sheetProtection/>
  <printOptions horizontalCentered="1" verticalCentered="1"/>
  <pageMargins left="0.5511811023622047" right="0.3937007874015748" top="0.5905511811023623" bottom="0.5905511811023623" header="0.3937007874015748" footer="0.3937007874015748"/>
  <pageSetup horizontalDpi="120" verticalDpi="120" orientation="portrait" paperSize="9" r:id="rId2"/>
  <headerFooter alignWithMargins="0">
    <oddFooter>&amp;R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showGridLines="0" zoomScale="130" zoomScaleNormal="130" zoomScalePageLayoutView="0" workbookViewId="0" topLeftCell="A6">
      <selection activeCell="E33" sqref="E33"/>
    </sheetView>
  </sheetViews>
  <sheetFormatPr defaultColWidth="9.00390625" defaultRowHeight="12.75"/>
  <cols>
    <col min="1" max="1" width="6.375" style="0" customWidth="1"/>
    <col min="2" max="2" width="44.00390625" style="0" customWidth="1"/>
    <col min="3" max="3" width="11.875" style="0" customWidth="1"/>
    <col min="4" max="4" width="12.875" style="0" customWidth="1"/>
    <col min="5" max="5" width="12.125" style="0" customWidth="1"/>
    <col min="6" max="7" width="10.375" style="0" hidden="1" customWidth="1"/>
    <col min="8" max="8" width="5.375" style="74" customWidth="1"/>
    <col min="9" max="9" width="9.00390625" style="0" bestFit="1" customWidth="1"/>
  </cols>
  <sheetData>
    <row r="1" ht="72.75" customHeight="1"/>
    <row r="2" ht="25.5" customHeight="1">
      <c r="A2" t="s">
        <v>322</v>
      </c>
    </row>
    <row r="3" spans="1:5" ht="15.75">
      <c r="A3" s="125" t="s">
        <v>0</v>
      </c>
      <c r="B3" s="125"/>
      <c r="C3" s="13"/>
      <c r="D3" s="13"/>
      <c r="E3" s="13"/>
    </row>
    <row r="4" spans="1:5" ht="15.75">
      <c r="A4" s="126" t="s">
        <v>1</v>
      </c>
      <c r="B4" s="126"/>
      <c r="C4" s="13"/>
      <c r="D4" s="13"/>
      <c r="E4" s="13"/>
    </row>
    <row r="5" spans="1:8" s="81" customFormat="1" ht="39" customHeight="1" thickBot="1">
      <c r="A5" s="133" t="s">
        <v>2</v>
      </c>
      <c r="B5" s="79"/>
      <c r="C5" s="80"/>
      <c r="D5" s="137" t="s">
        <v>3</v>
      </c>
      <c r="E5" s="137"/>
      <c r="F5" s="80"/>
      <c r="G5" s="80"/>
      <c r="H5" s="78"/>
    </row>
    <row r="6" spans="1:8" s="81" customFormat="1" ht="18" customHeight="1">
      <c r="A6" s="66" t="s">
        <v>4</v>
      </c>
      <c r="B6" s="68"/>
      <c r="C6" s="70" t="s">
        <v>319</v>
      </c>
      <c r="D6" s="70" t="s">
        <v>5</v>
      </c>
      <c r="E6" s="72" t="s">
        <v>321</v>
      </c>
      <c r="F6" s="46"/>
      <c r="G6" s="46"/>
      <c r="H6" s="75"/>
    </row>
    <row r="7" spans="1:8" s="82" customFormat="1" ht="18" customHeight="1" thickBot="1">
      <c r="A7" s="67" t="s">
        <v>6</v>
      </c>
      <c r="B7" s="69" t="s">
        <v>7</v>
      </c>
      <c r="C7" s="71" t="s">
        <v>8</v>
      </c>
      <c r="D7" s="71" t="s">
        <v>9</v>
      </c>
      <c r="E7" s="73" t="s">
        <v>8</v>
      </c>
      <c r="F7" s="48" t="s">
        <v>10</v>
      </c>
      <c r="G7" s="49" t="s">
        <v>11</v>
      </c>
      <c r="H7" s="76"/>
    </row>
    <row r="8" spans="1:8" s="82" customFormat="1" ht="18" customHeight="1" thickBot="1">
      <c r="A8" s="51" t="s">
        <v>12</v>
      </c>
      <c r="B8" s="52" t="s">
        <v>13</v>
      </c>
      <c r="C8" s="53" t="s">
        <v>14</v>
      </c>
      <c r="D8" s="53" t="s">
        <v>15</v>
      </c>
      <c r="E8" s="53" t="s">
        <v>16</v>
      </c>
      <c r="F8" s="54"/>
      <c r="G8" s="55"/>
      <c r="H8" s="77"/>
    </row>
    <row r="9" spans="1:8" s="81" customFormat="1" ht="18" customHeight="1">
      <c r="A9" s="62" t="s">
        <v>17</v>
      </c>
      <c r="B9" s="44" t="s">
        <v>18</v>
      </c>
      <c r="C9" s="141"/>
      <c r="D9" s="141"/>
      <c r="E9" s="141"/>
      <c r="F9" s="4"/>
      <c r="G9" s="4">
        <v>100</v>
      </c>
      <c r="H9" s="83" t="s">
        <v>19</v>
      </c>
    </row>
    <row r="10" spans="1:8" s="81" customFormat="1" ht="12.75" customHeight="1">
      <c r="A10" s="62"/>
      <c r="B10" s="44" t="s">
        <v>20</v>
      </c>
      <c r="C10" s="141"/>
      <c r="D10" s="141"/>
      <c r="E10" s="141"/>
      <c r="F10" s="4"/>
      <c r="G10" s="4"/>
      <c r="H10" s="83" t="s">
        <v>21</v>
      </c>
    </row>
    <row r="11" spans="1:8" s="81" customFormat="1" ht="29.25" customHeight="1">
      <c r="A11" s="62" t="s">
        <v>22</v>
      </c>
      <c r="B11" s="44" t="s">
        <v>23</v>
      </c>
      <c r="C11" s="141">
        <v>835</v>
      </c>
      <c r="D11" s="141"/>
      <c r="E11" s="141">
        <v>125</v>
      </c>
      <c r="F11" s="4"/>
      <c r="G11" s="4">
        <v>100</v>
      </c>
      <c r="H11" s="83" t="s">
        <v>24</v>
      </c>
    </row>
    <row r="12" spans="1:8" s="81" customFormat="1" ht="18.75" customHeight="1">
      <c r="A12" s="62"/>
      <c r="B12" s="44" t="s">
        <v>25</v>
      </c>
      <c r="C12" s="141"/>
      <c r="D12" s="141"/>
      <c r="E12" s="141"/>
      <c r="F12" s="4"/>
      <c r="G12" s="4"/>
      <c r="H12" s="83" t="s">
        <v>26</v>
      </c>
    </row>
    <row r="13" spans="1:8" s="81" customFormat="1" ht="27.75" customHeight="1">
      <c r="A13" s="62" t="s">
        <v>27</v>
      </c>
      <c r="B13" s="44" t="s">
        <v>28</v>
      </c>
      <c r="C13" s="141"/>
      <c r="D13" s="141"/>
      <c r="E13" s="141"/>
      <c r="F13" s="4"/>
      <c r="G13" s="4">
        <v>100</v>
      </c>
      <c r="H13" s="83" t="s">
        <v>29</v>
      </c>
    </row>
    <row r="14" spans="1:8" s="81" customFormat="1" ht="14.25" customHeight="1">
      <c r="A14" s="62"/>
      <c r="B14" s="44" t="s">
        <v>30</v>
      </c>
      <c r="C14" s="141"/>
      <c r="D14" s="141"/>
      <c r="E14" s="141"/>
      <c r="F14" s="4"/>
      <c r="G14" s="4"/>
      <c r="H14" s="83" t="s">
        <v>31</v>
      </c>
    </row>
    <row r="15" spans="1:8" s="81" customFormat="1" ht="28.5" customHeight="1">
      <c r="A15" s="62" t="s">
        <v>32</v>
      </c>
      <c r="B15" s="44" t="s">
        <v>33</v>
      </c>
      <c r="C15" s="141">
        <v>16147</v>
      </c>
      <c r="D15" s="141"/>
      <c r="E15" s="141">
        <v>19575</v>
      </c>
      <c r="F15" s="4"/>
      <c r="G15" s="4"/>
      <c r="H15" s="83" t="s">
        <v>34</v>
      </c>
    </row>
    <row r="16" spans="1:8" s="81" customFormat="1" ht="12.75" customHeight="1">
      <c r="A16" s="62"/>
      <c r="B16" s="44" t="s">
        <v>35</v>
      </c>
      <c r="C16" s="141"/>
      <c r="D16" s="141"/>
      <c r="E16" s="141"/>
      <c r="F16" s="4"/>
      <c r="G16" s="4"/>
      <c r="H16" s="83" t="s">
        <v>36</v>
      </c>
    </row>
    <row r="17" spans="1:8" s="81" customFormat="1" ht="18" customHeight="1" thickBot="1">
      <c r="A17" s="62" t="s">
        <v>37</v>
      </c>
      <c r="B17" s="44" t="s">
        <v>38</v>
      </c>
      <c r="C17" s="141">
        <v>7</v>
      </c>
      <c r="D17" s="141"/>
      <c r="E17" s="141">
        <v>13</v>
      </c>
      <c r="F17" s="4"/>
      <c r="G17" s="4"/>
      <c r="H17" s="83" t="s">
        <v>39</v>
      </c>
    </row>
    <row r="18" spans="1:8" s="81" customFormat="1" ht="31.5" customHeight="1" thickBot="1">
      <c r="A18" s="98" t="s">
        <v>40</v>
      </c>
      <c r="B18" s="99" t="s">
        <v>41</v>
      </c>
      <c r="C18" s="145">
        <f>C9+C11+C13+C15+C17</f>
        <v>16989</v>
      </c>
      <c r="D18" s="145">
        <f>D9+D11+D13+D15+D17</f>
        <v>0</v>
      </c>
      <c r="E18" s="145">
        <f>E9+E11+E13+E15+E17</f>
        <v>19713</v>
      </c>
      <c r="F18" s="145">
        <f>F9+F11+F13+F15+F17</f>
        <v>0</v>
      </c>
      <c r="G18" s="145">
        <f>G9+G11+G13+G15+G17</f>
        <v>300</v>
      </c>
      <c r="H18" s="83" t="s">
        <v>42</v>
      </c>
    </row>
    <row r="19" spans="1:8" s="81" customFormat="1" ht="30.75" customHeight="1">
      <c r="A19" s="58" t="s">
        <v>43</v>
      </c>
      <c r="B19" s="59" t="s">
        <v>44</v>
      </c>
      <c r="C19" s="140"/>
      <c r="D19" s="140"/>
      <c r="E19" s="140"/>
      <c r="F19" s="4">
        <v>1800</v>
      </c>
      <c r="G19" s="4">
        <v>6900</v>
      </c>
      <c r="H19" s="83" t="s">
        <v>45</v>
      </c>
    </row>
    <row r="20" spans="1:8" s="81" customFormat="1" ht="14.25" customHeight="1">
      <c r="A20" s="58"/>
      <c r="B20" s="59" t="s">
        <v>46</v>
      </c>
      <c r="C20" s="140"/>
      <c r="D20" s="140"/>
      <c r="E20" s="140"/>
      <c r="F20" s="4"/>
      <c r="G20" s="4"/>
      <c r="H20" s="83" t="s">
        <v>47</v>
      </c>
    </row>
    <row r="21" spans="1:8" s="81" customFormat="1" ht="18" customHeight="1">
      <c r="A21" s="62" t="s">
        <v>48</v>
      </c>
      <c r="B21" s="44" t="s">
        <v>49</v>
      </c>
      <c r="C21" s="141">
        <v>38</v>
      </c>
      <c r="D21" s="141"/>
      <c r="E21" s="141">
        <v>278</v>
      </c>
      <c r="F21" s="4"/>
      <c r="G21" s="4">
        <v>350</v>
      </c>
      <c r="H21" s="83" t="s">
        <v>50</v>
      </c>
    </row>
    <row r="22" spans="1:8" s="81" customFormat="1" ht="12.75" customHeight="1">
      <c r="A22" s="95"/>
      <c r="B22" s="96" t="s">
        <v>51</v>
      </c>
      <c r="C22" s="144"/>
      <c r="D22" s="144"/>
      <c r="E22" s="144"/>
      <c r="F22" s="97"/>
      <c r="G22" s="97"/>
      <c r="H22" s="83" t="s">
        <v>52</v>
      </c>
    </row>
    <row r="23" spans="1:8" s="81" customFormat="1" ht="27.75" customHeight="1">
      <c r="A23" s="95" t="s">
        <v>53</v>
      </c>
      <c r="B23" s="96" t="s">
        <v>54</v>
      </c>
      <c r="C23" s="144"/>
      <c r="D23" s="144"/>
      <c r="E23" s="144"/>
      <c r="F23" s="97"/>
      <c r="G23" s="97"/>
      <c r="H23" s="83" t="s">
        <v>55</v>
      </c>
    </row>
    <row r="24" spans="1:8" s="81" customFormat="1" ht="18" customHeight="1" thickBot="1">
      <c r="A24" s="84" t="s">
        <v>56</v>
      </c>
      <c r="B24" s="103" t="s">
        <v>57</v>
      </c>
      <c r="C24" s="146"/>
      <c r="D24" s="146"/>
      <c r="E24" s="146"/>
      <c r="F24" s="104"/>
      <c r="G24" s="104">
        <v>50</v>
      </c>
      <c r="H24" s="83" t="s">
        <v>58</v>
      </c>
    </row>
    <row r="25" spans="1:8" s="81" customFormat="1" ht="14.25" customHeight="1">
      <c r="A25" s="101" t="s">
        <v>59</v>
      </c>
      <c r="B25" s="101" t="s">
        <v>60</v>
      </c>
      <c r="C25" s="147">
        <f>C19+C21+C24+C23</f>
        <v>38</v>
      </c>
      <c r="D25" s="147">
        <f>D19+D21+D24+D23</f>
        <v>0</v>
      </c>
      <c r="E25" s="147">
        <f>E19+E21+E24+E23</f>
        <v>278</v>
      </c>
      <c r="F25" s="102">
        <f>F19+F21+F24</f>
        <v>1800</v>
      </c>
      <c r="G25" s="102">
        <f>G19+G21+G24</f>
        <v>7300</v>
      </c>
      <c r="H25" s="83" t="s">
        <v>61</v>
      </c>
    </row>
    <row r="26" spans="1:8" s="81" customFormat="1" ht="14.25" customHeight="1">
      <c r="A26" s="43" t="s">
        <v>62</v>
      </c>
      <c r="B26" s="43" t="s">
        <v>63</v>
      </c>
      <c r="C26" s="112">
        <f>C18-C25</f>
        <v>16951</v>
      </c>
      <c r="D26" s="112">
        <f>D18-D25</f>
        <v>0</v>
      </c>
      <c r="E26" s="112">
        <f>E18-E25</f>
        <v>19435</v>
      </c>
      <c r="F26" s="3">
        <f>F18-F25</f>
        <v>-1800</v>
      </c>
      <c r="G26" s="3">
        <f>G18-G25</f>
        <v>-7000</v>
      </c>
      <c r="H26" s="83" t="s">
        <v>64</v>
      </c>
    </row>
    <row r="27" spans="1:8" s="81" customFormat="1" ht="15.75" customHeight="1">
      <c r="A27" s="43" t="s">
        <v>65</v>
      </c>
      <c r="B27" s="43" t="s">
        <v>66</v>
      </c>
      <c r="C27" s="112">
        <f>'Beredm (5)'!C25+'Beredm (6)'!C26</f>
        <v>32618</v>
      </c>
      <c r="D27" s="112">
        <f>'Beredm (5)'!D25+'Beredm (6)'!D26</f>
        <v>0</v>
      </c>
      <c r="E27" s="112">
        <f>'Beredm (5)'!E25+'Beredm (6)'!E26</f>
        <v>36174</v>
      </c>
      <c r="F27" s="112" t="e">
        <f>'Aeredm (4)'!F30+F26</f>
        <v>#REF!</v>
      </c>
      <c r="G27" s="112" t="e">
        <f>'Aeredm (4)'!G30+G26</f>
        <v>#REF!</v>
      </c>
      <c r="H27" s="83" t="s">
        <v>67</v>
      </c>
    </row>
    <row r="28" spans="1:8" s="81" customFormat="1" ht="18" customHeight="1">
      <c r="A28" s="111" t="s">
        <v>68</v>
      </c>
      <c r="B28" s="43" t="s">
        <v>69</v>
      </c>
      <c r="C28" s="112">
        <v>11218</v>
      </c>
      <c r="D28" s="112"/>
      <c r="E28" s="112"/>
      <c r="F28" s="4"/>
      <c r="G28" s="4">
        <v>2000</v>
      </c>
      <c r="H28" s="83" t="s">
        <v>70</v>
      </c>
    </row>
    <row r="29" spans="1:8" s="81" customFormat="1" ht="18" customHeight="1">
      <c r="A29" s="111" t="s">
        <v>71</v>
      </c>
      <c r="B29" s="43" t="s">
        <v>72</v>
      </c>
      <c r="C29" s="112">
        <v>6486</v>
      </c>
      <c r="D29" s="112"/>
      <c r="E29" s="112">
        <v>72</v>
      </c>
      <c r="F29" s="4"/>
      <c r="G29" s="4">
        <v>5000</v>
      </c>
      <c r="H29" s="83" t="s">
        <v>73</v>
      </c>
    </row>
    <row r="30" spans="1:8" s="81" customFormat="1" ht="15" customHeight="1">
      <c r="A30" s="111" t="s">
        <v>74</v>
      </c>
      <c r="B30" s="43" t="s">
        <v>75</v>
      </c>
      <c r="C30" s="112">
        <f>C28-C29</f>
        <v>4732</v>
      </c>
      <c r="D30" s="112">
        <f>D28-D29</f>
        <v>0</v>
      </c>
      <c r="E30" s="112">
        <f>E28-E29</f>
        <v>-72</v>
      </c>
      <c r="F30" s="3">
        <f>F28-F29</f>
        <v>0</v>
      </c>
      <c r="G30" s="3">
        <f>G28-G29</f>
        <v>-3000</v>
      </c>
      <c r="H30" s="83" t="s">
        <v>76</v>
      </c>
    </row>
    <row r="31" spans="1:8" s="81" customFormat="1" ht="15" customHeight="1">
      <c r="A31" s="111" t="s">
        <v>77</v>
      </c>
      <c r="B31" s="43" t="s">
        <v>78</v>
      </c>
      <c r="C31" s="112">
        <f>C27+C30</f>
        <v>37350</v>
      </c>
      <c r="D31" s="112">
        <f>D27+D30</f>
        <v>0</v>
      </c>
      <c r="E31" s="112">
        <f>E27+E30</f>
        <v>36102</v>
      </c>
      <c r="F31" s="3" t="e">
        <f>#REF!+F26+F30</f>
        <v>#REF!</v>
      </c>
      <c r="G31" s="3" t="e">
        <f>#REF!+G26+G30</f>
        <v>#REF!</v>
      </c>
      <c r="H31" s="83" t="s">
        <v>79</v>
      </c>
    </row>
    <row r="32" spans="1:8" s="81" customFormat="1" ht="18" customHeight="1" thickBot="1">
      <c r="A32" s="109" t="s">
        <v>80</v>
      </c>
      <c r="B32" s="110" t="s">
        <v>81</v>
      </c>
      <c r="C32" s="148">
        <v>6902</v>
      </c>
      <c r="D32" s="148"/>
      <c r="E32" s="148">
        <v>7231</v>
      </c>
      <c r="F32" s="97"/>
      <c r="G32" s="97">
        <v>800</v>
      </c>
      <c r="H32" s="83" t="s">
        <v>82</v>
      </c>
    </row>
    <row r="33" spans="1:8" s="81" customFormat="1" ht="18" customHeight="1" thickBot="1">
      <c r="A33" s="108" t="s">
        <v>83</v>
      </c>
      <c r="B33" s="99" t="s">
        <v>344</v>
      </c>
      <c r="C33" s="145">
        <f>C31-C32</f>
        <v>30448</v>
      </c>
      <c r="D33" s="145">
        <f>D31-D32</f>
        <v>0</v>
      </c>
      <c r="E33" s="145">
        <f>E31-E32</f>
        <v>28871</v>
      </c>
      <c r="F33" s="100" t="e">
        <f>F31-F32</f>
        <v>#REF!</v>
      </c>
      <c r="G33" s="100" t="e">
        <f>G31-G32</f>
        <v>#REF!</v>
      </c>
      <c r="H33" s="83" t="s">
        <v>85</v>
      </c>
    </row>
    <row r="34" spans="1:8" s="81" customFormat="1" ht="14.25" customHeight="1">
      <c r="A34" s="58" t="s">
        <v>86</v>
      </c>
      <c r="B34" s="59" t="s">
        <v>87</v>
      </c>
      <c r="C34" s="140"/>
      <c r="D34" s="140"/>
      <c r="E34" s="140"/>
      <c r="F34" s="60"/>
      <c r="G34" s="60"/>
      <c r="H34" s="83" t="s">
        <v>88</v>
      </c>
    </row>
    <row r="35" spans="1:8" s="81" customFormat="1" ht="12.75" customHeight="1" thickBot="1">
      <c r="A35" s="95" t="s">
        <v>89</v>
      </c>
      <c r="B35" s="96" t="s">
        <v>90</v>
      </c>
      <c r="C35" s="144">
        <v>5150</v>
      </c>
      <c r="D35" s="144"/>
      <c r="E35" s="144">
        <v>5000</v>
      </c>
      <c r="F35" s="97"/>
      <c r="G35" s="97"/>
      <c r="H35" s="83" t="s">
        <v>91</v>
      </c>
    </row>
    <row r="36" spans="1:8" s="81" customFormat="1" ht="18" customHeight="1" thickBot="1" thickTop="1">
      <c r="A36" s="105" t="s">
        <v>92</v>
      </c>
      <c r="B36" s="106" t="s">
        <v>93</v>
      </c>
      <c r="C36" s="149">
        <f>C33+C34-C35</f>
        <v>25298</v>
      </c>
      <c r="D36" s="149">
        <f>D33+D34-D35</f>
        <v>0</v>
      </c>
      <c r="E36" s="149">
        <f>E33+E34-E35</f>
        <v>23871</v>
      </c>
      <c r="F36" s="107" t="e">
        <f>F33-F35</f>
        <v>#REF!</v>
      </c>
      <c r="G36" s="107" t="e">
        <f>G33-G35</f>
        <v>#REF!</v>
      </c>
      <c r="H36" s="83" t="s">
        <v>94</v>
      </c>
    </row>
    <row r="37" spans="1:8" s="81" customFormat="1" ht="9.75" customHeight="1" thickTop="1">
      <c r="A37" s="85"/>
      <c r="B37" s="86"/>
      <c r="C37" s="87"/>
      <c r="D37" s="87"/>
      <c r="E37" s="87"/>
      <c r="F37" s="88"/>
      <c r="G37" s="89"/>
      <c r="H37" s="78"/>
    </row>
    <row r="38" spans="1:8" s="81" customFormat="1" ht="14.25" customHeight="1">
      <c r="A38" s="90" t="s">
        <v>325</v>
      </c>
      <c r="B38" s="90"/>
      <c r="C38" s="87"/>
      <c r="D38" s="87"/>
      <c r="E38" s="87"/>
      <c r="F38" s="88"/>
      <c r="G38" s="89"/>
      <c r="H38" s="78"/>
    </row>
    <row r="39" spans="1:8" s="81" customFormat="1" ht="10.5" customHeight="1">
      <c r="A39" s="90"/>
      <c r="B39" s="90"/>
      <c r="C39" s="87"/>
      <c r="D39" s="87"/>
      <c r="E39" s="87"/>
      <c r="F39" s="91"/>
      <c r="G39" s="89"/>
      <c r="H39" s="78"/>
    </row>
    <row r="40" spans="1:8" s="81" customFormat="1" ht="14.25" customHeight="1" thickBot="1">
      <c r="A40" s="90"/>
      <c r="B40" s="92" t="s">
        <v>95</v>
      </c>
      <c r="C40" s="87"/>
      <c r="D40" s="87"/>
      <c r="E40" s="87"/>
      <c r="F40" s="91"/>
      <c r="G40" s="89"/>
      <c r="H40" s="78"/>
    </row>
    <row r="41" spans="1:8" s="81" customFormat="1" ht="14.25" customHeight="1" thickBot="1">
      <c r="A41" s="78"/>
      <c r="C41" s="129" t="s">
        <v>96</v>
      </c>
      <c r="D41" s="130"/>
      <c r="E41" s="130"/>
      <c r="F41" s="93" t="e">
        <f>#REF!+F6+F36</f>
        <v>#REF!</v>
      </c>
      <c r="G41" s="94" t="e">
        <f>#REF!+G6+G36</f>
        <v>#REF!</v>
      </c>
      <c r="H41" s="78"/>
    </row>
    <row r="42" spans="1:8" s="81" customFormat="1" ht="18" customHeight="1">
      <c r="A42" s="78"/>
      <c r="C42" s="131" t="s">
        <v>97</v>
      </c>
      <c r="D42" s="131"/>
      <c r="E42" s="131"/>
      <c r="H42" s="78"/>
    </row>
    <row r="43" spans="1:8" s="81" customFormat="1" ht="18" customHeight="1">
      <c r="A43" s="78"/>
      <c r="C43" s="131" t="s">
        <v>98</v>
      </c>
      <c r="D43" s="131"/>
      <c r="E43" s="131"/>
      <c r="H43" s="78"/>
    </row>
  </sheetData>
  <sheetProtection/>
  <printOptions horizontalCentered="1" verticalCentered="1"/>
  <pageMargins left="0.7874015748031497" right="0.3937007874015748" top="0.3937007874015748" bottom="0.5905511811023623" header="0.5905511811023623" footer="0.3937007874015748"/>
  <pageSetup fitToHeight="1" fitToWidth="1" horizontalDpi="120" verticalDpi="12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3"/>
  <sheetViews>
    <sheetView showGridLines="0" zoomScale="130" zoomScaleNormal="130" zoomScalePageLayoutView="0" workbookViewId="0" topLeftCell="A17">
      <selection activeCell="C31" sqref="C31"/>
    </sheetView>
  </sheetViews>
  <sheetFormatPr defaultColWidth="9.00390625" defaultRowHeight="12.75"/>
  <cols>
    <col min="1" max="1" width="6.50390625" style="0" customWidth="1"/>
    <col min="2" max="2" width="45.375" style="0" customWidth="1"/>
    <col min="3" max="3" width="13.125" style="0" customWidth="1"/>
    <col min="4" max="4" width="12.50390625" style="0" customWidth="1"/>
    <col min="5" max="5" width="12.125" style="0" customWidth="1"/>
    <col min="6" max="7" width="10.375" style="0" hidden="1" customWidth="1"/>
    <col min="8" max="8" width="4.625" style="0" customWidth="1"/>
  </cols>
  <sheetData>
    <row r="1" ht="69.75" customHeight="1"/>
    <row r="2" ht="69.75" customHeight="1">
      <c r="A2" t="s">
        <v>320</v>
      </c>
    </row>
    <row r="3" spans="1:5" ht="15.75">
      <c r="A3" s="125" t="s">
        <v>0</v>
      </c>
      <c r="B3" s="125"/>
      <c r="C3" s="13"/>
      <c r="D3" s="13"/>
      <c r="E3" s="13"/>
    </row>
    <row r="4" spans="1:5" ht="15.75">
      <c r="A4" s="126" t="s">
        <v>258</v>
      </c>
      <c r="B4" s="126"/>
      <c r="C4" s="13"/>
      <c r="D4" s="13"/>
      <c r="E4" s="13"/>
    </row>
    <row r="5" spans="1:7" ht="63.75" customHeight="1" thickBot="1">
      <c r="A5" s="134" t="s">
        <v>2</v>
      </c>
      <c r="B5" s="16"/>
      <c r="C5" s="13"/>
      <c r="D5" s="138" t="s">
        <v>3</v>
      </c>
      <c r="E5" s="138"/>
      <c r="F5" s="1"/>
      <c r="G5" s="1"/>
    </row>
    <row r="6" spans="1:8" ht="18" customHeight="1">
      <c r="A6" s="66" t="s">
        <v>4</v>
      </c>
      <c r="B6" s="68"/>
      <c r="C6" s="70" t="s">
        <v>319</v>
      </c>
      <c r="D6" s="70" t="s">
        <v>5</v>
      </c>
      <c r="E6" s="72" t="s">
        <v>321</v>
      </c>
      <c r="F6" s="46"/>
      <c r="G6" s="46"/>
      <c r="H6" s="47"/>
    </row>
    <row r="7" spans="1:8" s="2" customFormat="1" ht="18" customHeight="1" thickBot="1">
      <c r="A7" s="67" t="s">
        <v>6</v>
      </c>
      <c r="B7" s="69" t="s">
        <v>7</v>
      </c>
      <c r="C7" s="71" t="s">
        <v>8</v>
      </c>
      <c r="D7" s="71" t="s">
        <v>9</v>
      </c>
      <c r="E7" s="73" t="s">
        <v>8</v>
      </c>
      <c r="F7" s="48" t="s">
        <v>10</v>
      </c>
      <c r="G7" s="49" t="s">
        <v>11</v>
      </c>
      <c r="H7" s="50"/>
    </row>
    <row r="8" spans="1:8" s="2" customFormat="1" ht="18" customHeight="1" thickBot="1">
      <c r="A8" s="51" t="s">
        <v>12</v>
      </c>
      <c r="B8" s="52" t="s">
        <v>13</v>
      </c>
      <c r="C8" s="53" t="s">
        <v>14</v>
      </c>
      <c r="D8" s="53" t="s">
        <v>15</v>
      </c>
      <c r="E8" s="53" t="s">
        <v>16</v>
      </c>
      <c r="F8" s="54"/>
      <c r="G8" s="55"/>
      <c r="H8" s="57"/>
    </row>
    <row r="9" spans="1:8" ht="18" customHeight="1">
      <c r="A9" s="196" t="s">
        <v>186</v>
      </c>
      <c r="B9" s="197" t="s">
        <v>260</v>
      </c>
      <c r="C9" s="198">
        <v>392746</v>
      </c>
      <c r="D9" s="198"/>
      <c r="E9" s="198">
        <v>409304</v>
      </c>
      <c r="F9" s="199">
        <v>130000</v>
      </c>
      <c r="G9" s="199">
        <v>592000</v>
      </c>
      <c r="H9" s="200" t="s">
        <v>186</v>
      </c>
    </row>
    <row r="10" spans="1:8" ht="18" customHeight="1">
      <c r="A10" s="62" t="s">
        <v>188</v>
      </c>
      <c r="B10" s="44" t="s">
        <v>261</v>
      </c>
      <c r="C10" s="141"/>
      <c r="D10" s="141"/>
      <c r="E10" s="141"/>
      <c r="F10" s="4"/>
      <c r="G10" s="4"/>
      <c r="H10" s="61" t="s">
        <v>188</v>
      </c>
    </row>
    <row r="11" spans="1:8" ht="18" customHeight="1">
      <c r="A11" s="45" t="s">
        <v>262</v>
      </c>
      <c r="B11" s="43" t="s">
        <v>263</v>
      </c>
      <c r="C11" s="112">
        <f>C9+C10</f>
        <v>392746</v>
      </c>
      <c r="D11" s="112">
        <f>D9+D10</f>
        <v>0</v>
      </c>
      <c r="E11" s="112">
        <f>E9+E10</f>
        <v>409304</v>
      </c>
      <c r="F11" s="3">
        <f>F9+F10</f>
        <v>130000</v>
      </c>
      <c r="G11" s="3">
        <f>G9+G10</f>
        <v>592000</v>
      </c>
      <c r="H11" s="61" t="s">
        <v>264</v>
      </c>
    </row>
    <row r="12" spans="1:8" ht="18" customHeight="1">
      <c r="A12" s="62" t="s">
        <v>264</v>
      </c>
      <c r="B12" s="44" t="s">
        <v>265</v>
      </c>
      <c r="C12" s="141"/>
      <c r="D12" s="141"/>
      <c r="E12" s="141"/>
      <c r="F12" s="4"/>
      <c r="G12" s="4"/>
      <c r="H12" s="61" t="s">
        <v>266</v>
      </c>
    </row>
    <row r="13" spans="1:8" ht="18" customHeight="1">
      <c r="A13" s="62" t="s">
        <v>266</v>
      </c>
      <c r="B13" s="44" t="s">
        <v>267</v>
      </c>
      <c r="C13" s="141"/>
      <c r="D13" s="141"/>
      <c r="E13" s="141"/>
      <c r="F13" s="4"/>
      <c r="G13" s="4"/>
      <c r="H13" s="61" t="s">
        <v>268</v>
      </c>
    </row>
    <row r="14" spans="1:8" ht="18" customHeight="1">
      <c r="A14" s="45" t="s">
        <v>269</v>
      </c>
      <c r="B14" s="43" t="s">
        <v>270</v>
      </c>
      <c r="C14" s="112">
        <f>SUM(C12:C13)</f>
        <v>0</v>
      </c>
      <c r="D14" s="112">
        <f>SUM(D12:D13)</f>
        <v>0</v>
      </c>
      <c r="E14" s="112">
        <f>SUM(E12:E13)</f>
        <v>0</v>
      </c>
      <c r="F14" s="3"/>
      <c r="G14" s="3"/>
      <c r="H14" s="5" t="s">
        <v>196</v>
      </c>
    </row>
    <row r="15" spans="1:8" ht="18" customHeight="1">
      <c r="A15" s="45" t="s">
        <v>271</v>
      </c>
      <c r="B15" s="43" t="s">
        <v>272</v>
      </c>
      <c r="C15" s="112">
        <v>8006</v>
      </c>
      <c r="D15" s="112"/>
      <c r="E15" s="112">
        <v>13585</v>
      </c>
      <c r="F15" s="3">
        <v>2500</v>
      </c>
      <c r="G15" s="3">
        <v>14000</v>
      </c>
      <c r="H15" s="5" t="s">
        <v>198</v>
      </c>
    </row>
    <row r="16" spans="1:8" ht="18" customHeight="1">
      <c r="A16" s="45"/>
      <c r="B16" s="150" t="s">
        <v>273</v>
      </c>
      <c r="C16" s="151">
        <v>416</v>
      </c>
      <c r="D16" s="151"/>
      <c r="E16" s="151"/>
      <c r="F16" s="152"/>
      <c r="G16" s="152"/>
      <c r="H16" s="153" t="s">
        <v>200</v>
      </c>
    </row>
    <row r="17" spans="1:8" ht="18" customHeight="1">
      <c r="A17" s="62" t="s">
        <v>194</v>
      </c>
      <c r="B17" s="44" t="s">
        <v>274</v>
      </c>
      <c r="C17" s="141">
        <v>10218</v>
      </c>
      <c r="D17" s="141"/>
      <c r="E17" s="141">
        <v>14657</v>
      </c>
      <c r="F17" s="4">
        <v>1500</v>
      </c>
      <c r="G17" s="4">
        <v>8000</v>
      </c>
      <c r="H17" s="5" t="s">
        <v>275</v>
      </c>
    </row>
    <row r="18" spans="1:8" ht="18" customHeight="1">
      <c r="A18" s="62" t="s">
        <v>276</v>
      </c>
      <c r="B18" s="44" t="s">
        <v>277</v>
      </c>
      <c r="C18" s="141">
        <v>10526</v>
      </c>
      <c r="D18" s="141"/>
      <c r="E18" s="141">
        <v>13234</v>
      </c>
      <c r="F18" s="4">
        <v>1800</v>
      </c>
      <c r="G18" s="4">
        <v>8500</v>
      </c>
      <c r="H18" s="5" t="s">
        <v>204</v>
      </c>
    </row>
    <row r="19" spans="1:8" ht="18" customHeight="1">
      <c r="A19" s="62" t="s">
        <v>278</v>
      </c>
      <c r="B19" s="44" t="s">
        <v>279</v>
      </c>
      <c r="C19" s="141">
        <v>4324</v>
      </c>
      <c r="D19" s="141"/>
      <c r="E19" s="141">
        <v>4199</v>
      </c>
      <c r="F19" s="4">
        <v>105000</v>
      </c>
      <c r="G19" s="4">
        <v>480000</v>
      </c>
      <c r="H19" s="5" t="s">
        <v>280</v>
      </c>
    </row>
    <row r="20" spans="1:8" ht="18" customHeight="1">
      <c r="A20" s="62" t="s">
        <v>200</v>
      </c>
      <c r="B20" s="44" t="s">
        <v>281</v>
      </c>
      <c r="C20" s="141">
        <v>260476</v>
      </c>
      <c r="D20" s="141"/>
      <c r="E20" s="141">
        <v>269343</v>
      </c>
      <c r="F20" s="4">
        <v>4000</v>
      </c>
      <c r="G20" s="4">
        <v>2500</v>
      </c>
      <c r="H20" s="61" t="s">
        <v>282</v>
      </c>
    </row>
    <row r="21" spans="1:8" ht="18" customHeight="1">
      <c r="A21" s="62" t="s">
        <v>275</v>
      </c>
      <c r="B21" s="44" t="s">
        <v>283</v>
      </c>
      <c r="C21" s="141">
        <v>12064</v>
      </c>
      <c r="D21" s="141"/>
      <c r="E21" s="141">
        <v>11562</v>
      </c>
      <c r="F21" s="4"/>
      <c r="G21" s="4"/>
      <c r="H21" s="61" t="s">
        <v>284</v>
      </c>
    </row>
    <row r="22" spans="1:8" ht="24.75" customHeight="1">
      <c r="A22" s="45" t="s">
        <v>285</v>
      </c>
      <c r="B22" s="43" t="s">
        <v>286</v>
      </c>
      <c r="C22" s="112">
        <f>C17+C18+C19+C20+C21</f>
        <v>297608</v>
      </c>
      <c r="D22" s="112">
        <f>D17+D18+D19+D20+D21</f>
        <v>0</v>
      </c>
      <c r="E22" s="112">
        <f>E17+E18+E19+E20+E21</f>
        <v>312995</v>
      </c>
      <c r="F22" s="3">
        <f>F17+F18+F19+F20</f>
        <v>112300</v>
      </c>
      <c r="G22" s="3">
        <f>G17+G18+G19+G20</f>
        <v>499000</v>
      </c>
      <c r="H22" s="5" t="s">
        <v>22</v>
      </c>
    </row>
    <row r="23" spans="1:8" ht="18" customHeight="1">
      <c r="A23" s="62" t="s">
        <v>287</v>
      </c>
      <c r="B23" s="44" t="s">
        <v>288</v>
      </c>
      <c r="C23" s="141">
        <v>50519</v>
      </c>
      <c r="D23" s="141"/>
      <c r="E23" s="141">
        <v>55214</v>
      </c>
      <c r="F23" s="4">
        <v>8500</v>
      </c>
      <c r="G23" s="4">
        <v>41000</v>
      </c>
      <c r="H23" s="61" t="s">
        <v>27</v>
      </c>
    </row>
    <row r="24" spans="1:8" ht="18" customHeight="1">
      <c r="A24" s="62" t="s">
        <v>206</v>
      </c>
      <c r="B24" s="44" t="s">
        <v>289</v>
      </c>
      <c r="C24" s="141">
        <v>5318</v>
      </c>
      <c r="D24" s="141"/>
      <c r="E24" s="141">
        <v>4944</v>
      </c>
      <c r="F24" s="4">
        <v>500</v>
      </c>
      <c r="G24" s="4">
        <v>4000</v>
      </c>
      <c r="H24" s="5" t="s">
        <v>32</v>
      </c>
    </row>
    <row r="25" spans="1:8" ht="18" customHeight="1">
      <c r="A25" s="62" t="s">
        <v>208</v>
      </c>
      <c r="B25" s="44" t="s">
        <v>290</v>
      </c>
      <c r="C25" s="141">
        <v>17905</v>
      </c>
      <c r="D25" s="141"/>
      <c r="E25" s="141">
        <v>19517</v>
      </c>
      <c r="F25" s="4">
        <v>4200</v>
      </c>
      <c r="G25" s="4">
        <v>19000</v>
      </c>
      <c r="H25" s="61" t="s">
        <v>37</v>
      </c>
    </row>
    <row r="26" spans="1:8" ht="18" customHeight="1">
      <c r="A26" s="45" t="s">
        <v>291</v>
      </c>
      <c r="B26" s="43" t="s">
        <v>292</v>
      </c>
      <c r="C26" s="142">
        <f>SUM(C23:C25)</f>
        <v>73742</v>
      </c>
      <c r="D26" s="142">
        <f>SUM(D23:D25)</f>
        <v>0</v>
      </c>
      <c r="E26" s="142">
        <f>SUM(E23:E25)</f>
        <v>79675</v>
      </c>
      <c r="F26" s="4"/>
      <c r="G26" s="4"/>
      <c r="H26" s="61" t="s">
        <v>43</v>
      </c>
    </row>
    <row r="27" spans="1:8" ht="18" customHeight="1">
      <c r="A27" s="45" t="s">
        <v>293</v>
      </c>
      <c r="B27" s="43" t="s">
        <v>294</v>
      </c>
      <c r="C27" s="112">
        <v>4484</v>
      </c>
      <c r="D27" s="112"/>
      <c r="E27" s="112">
        <v>4221</v>
      </c>
      <c r="F27" s="3">
        <v>1250</v>
      </c>
      <c r="G27" s="3">
        <v>6000</v>
      </c>
      <c r="H27" s="61" t="s">
        <v>48</v>
      </c>
    </row>
    <row r="28" spans="1:8" ht="18" customHeight="1">
      <c r="A28" s="45" t="s">
        <v>295</v>
      </c>
      <c r="B28" s="43" t="s">
        <v>296</v>
      </c>
      <c r="C28" s="141">
        <v>9251</v>
      </c>
      <c r="D28" s="141"/>
      <c r="E28" s="141">
        <v>9259</v>
      </c>
      <c r="F28" s="4">
        <v>2000</v>
      </c>
      <c r="G28" s="4">
        <v>10000</v>
      </c>
      <c r="H28" s="61" t="s">
        <v>53</v>
      </c>
    </row>
    <row r="29" spans="1:8" ht="18" customHeight="1" thickBot="1">
      <c r="A29" s="201"/>
      <c r="B29" s="202" t="s">
        <v>297</v>
      </c>
      <c r="C29" s="203">
        <v>1065</v>
      </c>
      <c r="D29" s="203"/>
      <c r="E29" s="203"/>
      <c r="F29" s="204"/>
      <c r="G29" s="204"/>
      <c r="H29" s="205" t="s">
        <v>56</v>
      </c>
    </row>
    <row r="30" spans="1:8" s="10" customFormat="1" ht="30.75" customHeight="1" thickBot="1">
      <c r="A30" s="63" t="s">
        <v>298</v>
      </c>
      <c r="B30" s="63" t="s">
        <v>299</v>
      </c>
      <c r="C30" s="143">
        <f>C11+C15-C22-C26-C27-C28</f>
        <v>15667</v>
      </c>
      <c r="D30" s="143">
        <f>D11+D15-D22-D26-D27-D28</f>
        <v>0</v>
      </c>
      <c r="E30" s="143">
        <f>E11+E15-E22-E26-E27-E28</f>
        <v>16739</v>
      </c>
      <c r="F30" s="64" t="e">
        <f>F11+F15+F14-F22-#REF!-F27-#REF!-F28</f>
        <v>#REF!</v>
      </c>
      <c r="G30" s="64" t="e">
        <f>G11+G15+G14-G22-#REF!-G27-#REF!-G28</f>
        <v>#REF!</v>
      </c>
      <c r="H30" s="65" t="s">
        <v>224</v>
      </c>
    </row>
    <row r="33" ht="12.75">
      <c r="C33" s="6"/>
    </row>
  </sheetData>
  <sheetProtection/>
  <printOptions horizontalCentered="1" verticalCentered="1"/>
  <pageMargins left="0.63" right="0.3937007874015748" top="0.3937007874015748" bottom="0.5905511811023623" header="0.5905511811023623" footer="0.3937007874015748"/>
  <pageSetup horizontalDpi="120" verticalDpi="1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showGridLines="0" tabSelected="1" zoomScale="130" zoomScaleNormal="130" zoomScalePageLayoutView="0" workbookViewId="0" topLeftCell="A21">
      <selection activeCell="E33" sqref="E33"/>
    </sheetView>
  </sheetViews>
  <sheetFormatPr defaultColWidth="9.00390625" defaultRowHeight="12.75"/>
  <cols>
    <col min="1" max="1" width="6.375" style="0" customWidth="1"/>
    <col min="2" max="2" width="44.00390625" style="0" customWidth="1"/>
    <col min="3" max="3" width="11.875" style="0" customWidth="1"/>
    <col min="4" max="4" width="12.875" style="0" customWidth="1"/>
    <col min="5" max="5" width="12.125" style="0" customWidth="1"/>
    <col min="6" max="7" width="10.375" style="0" hidden="1" customWidth="1"/>
    <col min="8" max="8" width="5.375" style="74" customWidth="1"/>
  </cols>
  <sheetData>
    <row r="1" ht="72.75" customHeight="1"/>
    <row r="2" ht="25.5" customHeight="1">
      <c r="A2" t="s">
        <v>323</v>
      </c>
    </row>
    <row r="3" spans="1:5" ht="15.75">
      <c r="A3" s="125" t="s">
        <v>0</v>
      </c>
      <c r="B3" s="125"/>
      <c r="C3" s="13"/>
      <c r="D3" s="13"/>
      <c r="E3" s="13"/>
    </row>
    <row r="4" spans="1:5" ht="15.75">
      <c r="A4" s="126" t="s">
        <v>258</v>
      </c>
      <c r="B4" s="126"/>
      <c r="C4" s="13"/>
      <c r="D4" s="13"/>
      <c r="E4" s="13"/>
    </row>
    <row r="5" spans="1:8" s="81" customFormat="1" ht="39" customHeight="1" thickBot="1">
      <c r="A5" s="133" t="s">
        <v>2</v>
      </c>
      <c r="B5" s="79"/>
      <c r="C5" s="80"/>
      <c r="D5" s="137" t="s">
        <v>3</v>
      </c>
      <c r="E5" s="137"/>
      <c r="F5" s="80"/>
      <c r="G5" s="80"/>
      <c r="H5" s="78"/>
    </row>
    <row r="6" spans="1:8" s="81" customFormat="1" ht="18" customHeight="1">
      <c r="A6" s="66" t="s">
        <v>4</v>
      </c>
      <c r="B6" s="68"/>
      <c r="C6" s="70" t="s">
        <v>319</v>
      </c>
      <c r="D6" s="70" t="s">
        <v>5</v>
      </c>
      <c r="E6" s="72" t="s">
        <v>321</v>
      </c>
      <c r="F6" s="46"/>
      <c r="G6" s="46"/>
      <c r="H6" s="75"/>
    </row>
    <row r="7" spans="1:8" s="82" customFormat="1" ht="18" customHeight="1" thickBot="1">
      <c r="A7" s="67" t="s">
        <v>6</v>
      </c>
      <c r="B7" s="69" t="s">
        <v>7</v>
      </c>
      <c r="C7" s="71" t="s">
        <v>8</v>
      </c>
      <c r="D7" s="71" t="s">
        <v>9</v>
      </c>
      <c r="E7" s="73" t="s">
        <v>8</v>
      </c>
      <c r="F7" s="48" t="s">
        <v>10</v>
      </c>
      <c r="G7" s="49" t="s">
        <v>11</v>
      </c>
      <c r="H7" s="76"/>
    </row>
    <row r="8" spans="1:8" s="82" customFormat="1" ht="18" customHeight="1" thickBot="1">
      <c r="A8" s="51" t="s">
        <v>12</v>
      </c>
      <c r="B8" s="52" t="s">
        <v>13</v>
      </c>
      <c r="C8" s="53" t="s">
        <v>14</v>
      </c>
      <c r="D8" s="53" t="s">
        <v>15</v>
      </c>
      <c r="E8" s="53" t="s">
        <v>16</v>
      </c>
      <c r="F8" s="54"/>
      <c r="G8" s="55"/>
      <c r="H8" s="77"/>
    </row>
    <row r="9" spans="1:8" s="81" customFormat="1" ht="18" customHeight="1">
      <c r="A9" s="62" t="s">
        <v>17</v>
      </c>
      <c r="B9" s="44" t="s">
        <v>18</v>
      </c>
      <c r="C9" s="141"/>
      <c r="D9" s="141"/>
      <c r="E9" s="141"/>
      <c r="F9" s="4"/>
      <c r="G9" s="4">
        <v>100</v>
      </c>
      <c r="H9" s="83" t="s">
        <v>19</v>
      </c>
    </row>
    <row r="10" spans="1:8" s="81" customFormat="1" ht="15" customHeight="1">
      <c r="A10" s="62"/>
      <c r="B10" s="44" t="s">
        <v>20</v>
      </c>
      <c r="C10" s="141"/>
      <c r="D10" s="141"/>
      <c r="E10" s="141"/>
      <c r="F10" s="4"/>
      <c r="G10" s="4"/>
      <c r="H10" s="83" t="s">
        <v>21</v>
      </c>
    </row>
    <row r="11" spans="1:8" s="81" customFormat="1" ht="30" customHeight="1">
      <c r="A11" s="62" t="s">
        <v>22</v>
      </c>
      <c r="B11" s="44" t="s">
        <v>23</v>
      </c>
      <c r="C11" s="141">
        <v>835</v>
      </c>
      <c r="D11" s="141"/>
      <c r="E11" s="141">
        <v>125</v>
      </c>
      <c r="F11" s="4"/>
      <c r="G11" s="4">
        <v>100</v>
      </c>
      <c r="H11" s="83" t="s">
        <v>24</v>
      </c>
    </row>
    <row r="12" spans="1:8" s="81" customFormat="1" ht="13.5" customHeight="1">
      <c r="A12" s="62"/>
      <c r="B12" s="44" t="s">
        <v>25</v>
      </c>
      <c r="C12" s="141"/>
      <c r="D12" s="141"/>
      <c r="E12" s="141"/>
      <c r="F12" s="4"/>
      <c r="G12" s="4"/>
      <c r="H12" s="83" t="s">
        <v>26</v>
      </c>
    </row>
    <row r="13" spans="1:8" s="81" customFormat="1" ht="27" customHeight="1">
      <c r="A13" s="62" t="s">
        <v>27</v>
      </c>
      <c r="B13" s="44" t="s">
        <v>28</v>
      </c>
      <c r="C13" s="141"/>
      <c r="D13" s="141"/>
      <c r="E13" s="141"/>
      <c r="F13" s="4"/>
      <c r="G13" s="4">
        <v>100</v>
      </c>
      <c r="H13" s="83" t="s">
        <v>29</v>
      </c>
    </row>
    <row r="14" spans="1:8" s="81" customFormat="1" ht="14.25" customHeight="1">
      <c r="A14" s="62"/>
      <c r="B14" s="44" t="s">
        <v>30</v>
      </c>
      <c r="C14" s="141"/>
      <c r="D14" s="141"/>
      <c r="E14" s="141"/>
      <c r="F14" s="4"/>
      <c r="G14" s="4"/>
      <c r="H14" s="83" t="s">
        <v>31</v>
      </c>
    </row>
    <row r="15" spans="1:8" s="81" customFormat="1" ht="27" customHeight="1">
      <c r="A15" s="62" t="s">
        <v>32</v>
      </c>
      <c r="B15" s="44" t="s">
        <v>33</v>
      </c>
      <c r="C15" s="141">
        <v>16147</v>
      </c>
      <c r="D15" s="141"/>
      <c r="E15" s="141">
        <v>19575</v>
      </c>
      <c r="F15" s="4"/>
      <c r="G15" s="4"/>
      <c r="H15" s="83" t="s">
        <v>34</v>
      </c>
    </row>
    <row r="16" spans="1:8" s="81" customFormat="1" ht="12.75" customHeight="1">
      <c r="A16" s="62"/>
      <c r="B16" s="44" t="s">
        <v>35</v>
      </c>
      <c r="C16" s="141"/>
      <c r="D16" s="141"/>
      <c r="E16" s="141"/>
      <c r="F16" s="4"/>
      <c r="G16" s="4"/>
      <c r="H16" s="83" t="s">
        <v>36</v>
      </c>
    </row>
    <row r="17" spans="1:8" s="81" customFormat="1" ht="18" customHeight="1" thickBot="1">
      <c r="A17" s="62" t="s">
        <v>37</v>
      </c>
      <c r="B17" s="44" t="s">
        <v>38</v>
      </c>
      <c r="C17" s="141">
        <v>7</v>
      </c>
      <c r="D17" s="141"/>
      <c r="E17" s="141">
        <v>13</v>
      </c>
      <c r="F17" s="4"/>
      <c r="G17" s="4"/>
      <c r="H17" s="83" t="s">
        <v>39</v>
      </c>
    </row>
    <row r="18" spans="1:8" s="81" customFormat="1" ht="34.5" customHeight="1" thickBot="1">
      <c r="A18" s="98" t="s">
        <v>40</v>
      </c>
      <c r="B18" s="99" t="s">
        <v>41</v>
      </c>
      <c r="C18" s="145">
        <f>C9+C11+C13+C15+C17</f>
        <v>16989</v>
      </c>
      <c r="D18" s="145">
        <f>D9+D11+D13+D15+D17</f>
        <v>0</v>
      </c>
      <c r="E18" s="145">
        <f>E9+E11+E13+E15+E17</f>
        <v>19713</v>
      </c>
      <c r="F18" s="145">
        <f>F9+F11+F13+F15+F17</f>
        <v>0</v>
      </c>
      <c r="G18" s="145">
        <f>G9+G11+G13+G15+G17</f>
        <v>300</v>
      </c>
      <c r="H18" s="83" t="s">
        <v>42</v>
      </c>
    </row>
    <row r="19" spans="1:8" s="81" customFormat="1" ht="27" customHeight="1">
      <c r="A19" s="58" t="s">
        <v>43</v>
      </c>
      <c r="B19" s="59" t="s">
        <v>44</v>
      </c>
      <c r="C19" s="140"/>
      <c r="D19" s="140"/>
      <c r="E19" s="140"/>
      <c r="F19" s="4">
        <v>1800</v>
      </c>
      <c r="G19" s="4">
        <v>6900</v>
      </c>
      <c r="H19" s="83" t="s">
        <v>45</v>
      </c>
    </row>
    <row r="20" spans="1:8" s="81" customFormat="1" ht="14.25" customHeight="1">
      <c r="A20" s="58"/>
      <c r="B20" s="59" t="s">
        <v>46</v>
      </c>
      <c r="C20" s="140"/>
      <c r="D20" s="140"/>
      <c r="E20" s="140"/>
      <c r="F20" s="4"/>
      <c r="G20" s="4"/>
      <c r="H20" s="83" t="s">
        <v>47</v>
      </c>
    </row>
    <row r="21" spans="1:8" s="81" customFormat="1" ht="18" customHeight="1">
      <c r="A21" s="62" t="s">
        <v>48</v>
      </c>
      <c r="B21" s="44" t="s">
        <v>49</v>
      </c>
      <c r="C21" s="141">
        <v>38</v>
      </c>
      <c r="D21" s="141"/>
      <c r="E21" s="141">
        <v>278</v>
      </c>
      <c r="F21" s="4"/>
      <c r="G21" s="4">
        <v>350</v>
      </c>
      <c r="H21" s="83" t="s">
        <v>50</v>
      </c>
    </row>
    <row r="22" spans="1:8" s="81" customFormat="1" ht="12.75" customHeight="1">
      <c r="A22" s="95"/>
      <c r="B22" s="96" t="s">
        <v>51</v>
      </c>
      <c r="C22" s="144"/>
      <c r="D22" s="144"/>
      <c r="E22" s="144"/>
      <c r="F22" s="97"/>
      <c r="G22" s="97"/>
      <c r="H22" s="83" t="s">
        <v>52</v>
      </c>
    </row>
    <row r="23" spans="1:8" s="81" customFormat="1" ht="30.75" customHeight="1">
      <c r="A23" s="95" t="s">
        <v>53</v>
      </c>
      <c r="B23" s="96" t="s">
        <v>259</v>
      </c>
      <c r="C23" s="144"/>
      <c r="D23" s="144"/>
      <c r="E23" s="144"/>
      <c r="F23" s="97"/>
      <c r="G23" s="97"/>
      <c r="H23" s="83" t="s">
        <v>55</v>
      </c>
    </row>
    <row r="24" spans="1:8" s="81" customFormat="1" ht="18" customHeight="1" thickBot="1">
      <c r="A24" s="84" t="s">
        <v>56</v>
      </c>
      <c r="B24" s="103" t="s">
        <v>57</v>
      </c>
      <c r="C24" s="146"/>
      <c r="D24" s="146"/>
      <c r="E24" s="146"/>
      <c r="F24" s="104"/>
      <c r="G24" s="104">
        <v>50</v>
      </c>
      <c r="H24" s="83" t="s">
        <v>58</v>
      </c>
    </row>
    <row r="25" spans="1:8" s="81" customFormat="1" ht="14.25" customHeight="1">
      <c r="A25" s="101" t="s">
        <v>59</v>
      </c>
      <c r="B25" s="101" t="s">
        <v>60</v>
      </c>
      <c r="C25" s="147">
        <f>C19+C21+C24+C23</f>
        <v>38</v>
      </c>
      <c r="D25" s="147">
        <f>D19+D21+D24+D23</f>
        <v>0</v>
      </c>
      <c r="E25" s="147">
        <f>E19+E21+E24+E23</f>
        <v>278</v>
      </c>
      <c r="F25" s="102">
        <f>F19+F21+F24</f>
        <v>1800</v>
      </c>
      <c r="G25" s="102">
        <f>G19+G21+G24</f>
        <v>7300</v>
      </c>
      <c r="H25" s="83" t="s">
        <v>61</v>
      </c>
    </row>
    <row r="26" spans="1:8" s="81" customFormat="1" ht="14.25" customHeight="1">
      <c r="A26" s="43" t="s">
        <v>62</v>
      </c>
      <c r="B26" s="43" t="s">
        <v>63</v>
      </c>
      <c r="C26" s="112">
        <f>C18-C25</f>
        <v>16951</v>
      </c>
      <c r="D26" s="147">
        <f>D20+D22+D25+D24</f>
        <v>0</v>
      </c>
      <c r="E26" s="112">
        <f>E18-E25</f>
        <v>19435</v>
      </c>
      <c r="F26" s="3">
        <f>F18-F25</f>
        <v>-1800</v>
      </c>
      <c r="G26" s="3">
        <f>G18-G25</f>
        <v>-7000</v>
      </c>
      <c r="H26" s="83" t="s">
        <v>64</v>
      </c>
    </row>
    <row r="27" spans="1:8" s="81" customFormat="1" ht="15.75" customHeight="1">
      <c r="A27" s="43" t="s">
        <v>65</v>
      </c>
      <c r="B27" s="43" t="s">
        <v>66</v>
      </c>
      <c r="C27" s="112">
        <f>'Aeredm (4)'!C30+C26</f>
        <v>32618</v>
      </c>
      <c r="D27" s="112">
        <f>'Aeredm (4)'!D30+D26</f>
        <v>0</v>
      </c>
      <c r="E27" s="112">
        <f>'Aeredm (4)'!E30+E26</f>
        <v>36174</v>
      </c>
      <c r="F27" s="112" t="e">
        <f>'Aeredm (4)'!F30+F26</f>
        <v>#REF!</v>
      </c>
      <c r="G27" s="112" t="e">
        <f>'Aeredm (4)'!G30+G26</f>
        <v>#REF!</v>
      </c>
      <c r="H27" s="83" t="s">
        <v>67</v>
      </c>
    </row>
    <row r="28" spans="1:8" s="81" customFormat="1" ht="18" customHeight="1">
      <c r="A28" s="111" t="s">
        <v>68</v>
      </c>
      <c r="B28" s="43" t="s">
        <v>69</v>
      </c>
      <c r="C28" s="112">
        <v>11218</v>
      </c>
      <c r="D28" s="112"/>
      <c r="E28" s="112"/>
      <c r="F28" s="4"/>
      <c r="G28" s="4">
        <v>2000</v>
      </c>
      <c r="H28" s="83" t="s">
        <v>70</v>
      </c>
    </row>
    <row r="29" spans="1:8" s="81" customFormat="1" ht="18" customHeight="1">
      <c r="A29" s="111" t="s">
        <v>71</v>
      </c>
      <c r="B29" s="43" t="s">
        <v>72</v>
      </c>
      <c r="C29" s="112">
        <v>6486</v>
      </c>
      <c r="D29" s="112"/>
      <c r="E29" s="112">
        <v>72</v>
      </c>
      <c r="F29" s="4"/>
      <c r="G29" s="4">
        <v>5000</v>
      </c>
      <c r="H29" s="83" t="s">
        <v>73</v>
      </c>
    </row>
    <row r="30" spans="1:8" s="81" customFormat="1" ht="15" customHeight="1">
      <c r="A30" s="111" t="s">
        <v>74</v>
      </c>
      <c r="B30" s="43" t="s">
        <v>75</v>
      </c>
      <c r="C30" s="112">
        <f>C28-C29</f>
        <v>4732</v>
      </c>
      <c r="D30" s="112">
        <f>D28-D29</f>
        <v>0</v>
      </c>
      <c r="E30" s="112">
        <f>E28-E29</f>
        <v>-72</v>
      </c>
      <c r="F30" s="3">
        <f>F28-F29</f>
        <v>0</v>
      </c>
      <c r="G30" s="3">
        <f>G28-G29</f>
        <v>-3000</v>
      </c>
      <c r="H30" s="83" t="s">
        <v>76</v>
      </c>
    </row>
    <row r="31" spans="1:8" s="81" customFormat="1" ht="15" customHeight="1">
      <c r="A31" s="111" t="s">
        <v>77</v>
      </c>
      <c r="B31" s="43" t="s">
        <v>78</v>
      </c>
      <c r="C31" s="112">
        <f>C27+C30</f>
        <v>37350</v>
      </c>
      <c r="D31" s="112">
        <f>D27+D30</f>
        <v>0</v>
      </c>
      <c r="E31" s="112">
        <f>E27+E30</f>
        <v>36102</v>
      </c>
      <c r="F31" s="3" t="e">
        <f>#REF!+F26+F30</f>
        <v>#REF!</v>
      </c>
      <c r="G31" s="3" t="e">
        <f>#REF!+G26+G30</f>
        <v>#REF!</v>
      </c>
      <c r="H31" s="83" t="s">
        <v>79</v>
      </c>
    </row>
    <row r="32" spans="1:8" s="81" customFormat="1" ht="18" customHeight="1" thickBot="1">
      <c r="A32" s="109" t="s">
        <v>80</v>
      </c>
      <c r="B32" s="110" t="s">
        <v>81</v>
      </c>
      <c r="C32" s="148">
        <v>6902</v>
      </c>
      <c r="D32" s="148"/>
      <c r="E32" s="148">
        <v>7231</v>
      </c>
      <c r="F32" s="97"/>
      <c r="G32" s="97">
        <v>800</v>
      </c>
      <c r="H32" s="83" t="s">
        <v>82</v>
      </c>
    </row>
    <row r="33" spans="1:8" s="81" customFormat="1" ht="18" customHeight="1" thickBot="1">
      <c r="A33" s="108" t="s">
        <v>83</v>
      </c>
      <c r="B33" s="99" t="s">
        <v>84</v>
      </c>
      <c r="C33" s="145">
        <f>C31-C32</f>
        <v>30448</v>
      </c>
      <c r="D33" s="145">
        <f>D31-D32</f>
        <v>0</v>
      </c>
      <c r="E33" s="145">
        <f>E31-E32</f>
        <v>28871</v>
      </c>
      <c r="F33" s="100" t="e">
        <f>F31-F32</f>
        <v>#REF!</v>
      </c>
      <c r="G33" s="100" t="e">
        <f>G31-G32</f>
        <v>#REF!</v>
      </c>
      <c r="H33" s="83" t="s">
        <v>85</v>
      </c>
    </row>
    <row r="34" spans="1:8" s="81" customFormat="1" ht="14.25" customHeight="1">
      <c r="A34" s="58" t="s">
        <v>86</v>
      </c>
      <c r="B34" s="59" t="s">
        <v>87</v>
      </c>
      <c r="C34" s="140"/>
      <c r="D34" s="140"/>
      <c r="E34" s="140"/>
      <c r="F34" s="60"/>
      <c r="G34" s="60"/>
      <c r="H34" s="83" t="s">
        <v>88</v>
      </c>
    </row>
    <row r="35" spans="1:8" s="81" customFormat="1" ht="12.75" customHeight="1" thickBot="1">
      <c r="A35" s="95" t="s">
        <v>89</v>
      </c>
      <c r="B35" s="96" t="s">
        <v>90</v>
      </c>
      <c r="C35" s="144">
        <v>5150</v>
      </c>
      <c r="D35" s="144"/>
      <c r="E35" s="144">
        <v>5000</v>
      </c>
      <c r="F35" s="97"/>
      <c r="G35" s="97"/>
      <c r="H35" s="83" t="s">
        <v>91</v>
      </c>
    </row>
    <row r="36" spans="1:8" s="81" customFormat="1" ht="18" customHeight="1" thickBot="1" thickTop="1">
      <c r="A36" s="105" t="s">
        <v>92</v>
      </c>
      <c r="B36" s="106" t="s">
        <v>93</v>
      </c>
      <c r="C36" s="149">
        <f>C33+C34-C35</f>
        <v>25298</v>
      </c>
      <c r="D36" s="149">
        <f>D33+D34-D35</f>
        <v>0</v>
      </c>
      <c r="E36" s="149">
        <f>E33+E34-E35</f>
        <v>23871</v>
      </c>
      <c r="F36" s="107" t="e">
        <f>F33-F35</f>
        <v>#REF!</v>
      </c>
      <c r="G36" s="107" t="e">
        <f>G33-G35</f>
        <v>#REF!</v>
      </c>
      <c r="H36" s="83" t="s">
        <v>94</v>
      </c>
    </row>
    <row r="37" spans="1:8" s="81" customFormat="1" ht="11.25" customHeight="1" thickTop="1">
      <c r="A37" s="85"/>
      <c r="B37" s="86"/>
      <c r="C37" s="87"/>
      <c r="D37" s="87"/>
      <c r="E37" s="87"/>
      <c r="F37" s="88"/>
      <c r="G37" s="89"/>
      <c r="H37" s="78"/>
    </row>
    <row r="38" spans="1:8" s="81" customFormat="1" ht="14.25" customHeight="1">
      <c r="A38" s="90" t="s">
        <v>325</v>
      </c>
      <c r="B38" s="90"/>
      <c r="C38" s="87"/>
      <c r="D38" s="87"/>
      <c r="E38" s="87"/>
      <c r="F38" s="88"/>
      <c r="G38" s="89"/>
      <c r="H38" s="78"/>
    </row>
    <row r="39" spans="1:8" s="81" customFormat="1" ht="12.75" customHeight="1" thickBot="1">
      <c r="A39" s="90"/>
      <c r="B39" s="92" t="s">
        <v>95</v>
      </c>
      <c r="C39" s="87"/>
      <c r="D39" s="87"/>
      <c r="E39" s="87"/>
      <c r="F39" s="91"/>
      <c r="G39" s="89"/>
      <c r="H39" s="78"/>
    </row>
    <row r="40" spans="1:8" s="81" customFormat="1" ht="8.25" customHeight="1" thickBot="1">
      <c r="A40" s="78"/>
      <c r="C40" s="129" t="s">
        <v>96</v>
      </c>
      <c r="D40" s="130"/>
      <c r="E40" s="130"/>
      <c r="F40" s="93" t="e">
        <f>#REF!+F6+F36</f>
        <v>#REF!</v>
      </c>
      <c r="G40" s="94" t="e">
        <f>#REF!+G6+G36</f>
        <v>#REF!</v>
      </c>
      <c r="H40" s="78"/>
    </row>
    <row r="41" spans="1:8" s="81" customFormat="1" ht="13.5" customHeight="1">
      <c r="A41" s="78"/>
      <c r="C41" s="131" t="s">
        <v>97</v>
      </c>
      <c r="D41" s="131"/>
      <c r="E41" s="131"/>
      <c r="H41" s="78"/>
    </row>
    <row r="42" spans="1:8" s="81" customFormat="1" ht="18" customHeight="1">
      <c r="A42" s="78"/>
      <c r="C42" s="131" t="s">
        <v>98</v>
      </c>
      <c r="D42" s="131"/>
      <c r="E42" s="131"/>
      <c r="H42" s="78"/>
    </row>
  </sheetData>
  <sheetProtection/>
  <printOptions horizontalCentered="1" verticalCentered="1"/>
  <pageMargins left="0.7874015748031497" right="0.3937007874015748" top="0.3937007874015748" bottom="0.5905511811023623" header="0.5905511811023623" footer="0.3937007874015748"/>
  <pageSetup fitToHeight="1" fitToWidth="1" horizontalDpi="120" verticalDpi="12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skh</dc:creator>
  <cp:keywords/>
  <dc:description/>
  <cp:lastModifiedBy>int.edit</cp:lastModifiedBy>
  <cp:lastPrinted>2009-04-02T06:55:56Z</cp:lastPrinted>
  <dcterms:created xsi:type="dcterms:W3CDTF">2004-04-02T12:49:23Z</dcterms:created>
  <dcterms:modified xsi:type="dcterms:W3CDTF">2011-04-15T14:14:37Z</dcterms:modified>
  <cp:category/>
  <cp:version/>
  <cp:contentType/>
  <cp:contentStatus/>
</cp:coreProperties>
</file>